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960" yWindow="960" windowWidth="28800" windowHeight="11325" firstSheet="1" activeTab="1"/>
  </bookViews>
  <sheets>
    <sheet name="G2TempSheet" sheetId="3" state="veryHidden" r:id="rId1"/>
    <sheet name="dod5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Range">'dod5'!$A$13:$W$102</definedName>
    <definedName name="CLSInSimple_DAT" hidden="1">G2TempSheet!$C$5</definedName>
    <definedName name="CLSInSimple_ID_OPER" hidden="1">G2TempSheet!$H$5</definedName>
    <definedName name="CLSInSimple_ID_REPORT" hidden="1">G2TempSheet!$B$5</definedName>
    <definedName name="CLSInSimple_IS_AUTO" hidden="1">G2TempSheet!$F$5</definedName>
    <definedName name="CLSInSimple_IS_DET" hidden="1">G2TempSheet!$G$5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2" l="1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A1" i="2" l="1"/>
  <c r="E7" i="2" s="1"/>
  <c r="D104" i="2" l="1"/>
  <c r="I111" i="2"/>
  <c r="I108" i="2"/>
  <c r="I110" i="2" l="1"/>
  <c r="I107" i="2"/>
  <c r="I104" i="2"/>
</calcChain>
</file>

<file path=xl/sharedStrings.xml><?xml version="1.0" encoding="utf-8"?>
<sst xmlns="http://schemas.openxmlformats.org/spreadsheetml/2006/main" count="223" uniqueCount="213">
  <si>
    <t>№ з/п</t>
  </si>
  <si>
    <t xml:space="preserve"> усього  </t>
  </si>
  <si>
    <t xml:space="preserve"> усього </t>
  </si>
  <si>
    <t xml:space="preserve">національна валюта </t>
  </si>
  <si>
    <t xml:space="preserve"> іноземна валюта </t>
  </si>
  <si>
    <t xml:space="preserve"> іноземна валюта</t>
  </si>
  <si>
    <t>(дата)</t>
  </si>
  <si>
    <t>Виконавець</t>
  </si>
  <si>
    <t>Назва розділу економічної діяльності</t>
  </si>
  <si>
    <t>Розділ економічної діяльності</t>
  </si>
  <si>
    <t>Найменування банку</t>
  </si>
  <si>
    <t>Усього</t>
  </si>
  <si>
    <t>Залишки коштів за кредитами,
наданими суб'єктам
господарювання</t>
  </si>
  <si>
    <t>Затишки коштів за непрацюючими
кредитами, наданими суб'єктам
господарювання</t>
  </si>
  <si>
    <t>Сума експозиції під ризиком за
кредитами, натаними суб'єктам
господарювання</t>
  </si>
  <si>
    <t>Сума експозиції під ризиком за
непрацюючими кредитами, натаними
суб'єктам господарювання</t>
  </si>
  <si>
    <t>(тис. грн.)</t>
  </si>
  <si>
    <t>Розподіл кредитів, наданих суб'єктам господарювання у національній та іноземній валютах за видами економічної діяльності, що класифікуються за розділами, з них непрацюючих у визначенні, наведеному в Положенні № 351" відповідно до постанови Правління Національного банку України від 15 лютого 2018 року № 11</t>
  </si>
  <si>
    <t>Затишки коштів за дефолтними
кредитами, наданими суб'єктам
господарювання</t>
  </si>
  <si>
    <t>Сума експозиції під ризиком за
дефолтними кредитами, натаними
суб'єктам господарювання</t>
  </si>
  <si>
    <t>3.421 Developer , Russian Edition</t>
  </si>
  <si>
    <t>ClDSOutBlOption:</t>
  </si>
  <si>
    <t>Постанова №11. Додаток 3. Розподіл кредитів, наданих суб’єктам господарювання за видами економічної діяльності, що класифікуються за розділами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</si>
  <si>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</si>
  <si>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</si>
  <si>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</si>
  <si>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</si>
  <si>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</si>
  <si>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</si>
  <si>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</si>
  <si>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</si>
  <si>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</si>
  <si>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1</t>
  </si>
  <si>
    <t>Сільське господарство, мисливство та надання пов'язаних із ними послуг</t>
  </si>
  <si>
    <t>2</t>
  </si>
  <si>
    <t>Лісове господарство та лісозаготівлі</t>
  </si>
  <si>
    <t>3</t>
  </si>
  <si>
    <t>Рибне господарство</t>
  </si>
  <si>
    <t>5</t>
  </si>
  <si>
    <t>Добування кам'яного та бурого вугілля</t>
  </si>
  <si>
    <t>6</t>
  </si>
  <si>
    <t>Добування сирої нафти та природного газу</t>
  </si>
  <si>
    <t>7</t>
  </si>
  <si>
    <t>Добування металевих руд</t>
  </si>
  <si>
    <t>8</t>
  </si>
  <si>
    <t>Добування інших корисних копалин та розроблення кар'їрів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</si>
  <si>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</si>
  <si>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</si>
  <si>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</si>
  <si>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</si>
  <si>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</si>
  <si>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</si>
  <si>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</si>
  <si>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</si>
  <si>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</si>
  <si>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</si>
  <si>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</si>
  <si>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</si>
  <si>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</si>
  <si>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</si>
  <si>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</si>
  <si>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</si>
  <si>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</si>
  <si>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</si>
  <si>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</si>
  <si>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</si>
  <si>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</si>
  <si>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</si>
  <si>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</si>
  <si>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</si>
  <si>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</si>
  <si>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</si>
  <si>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</si>
  <si>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</si>
  <si>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</si>
  <si>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</si>
  <si>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</si>
  <si>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</si>
  <si>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</si>
  <si>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</si>
  <si>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</si>
  <si>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</si>
  <si>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</si>
  <si>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</si>
  <si>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</si>
  <si>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</si>
  <si>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</si>
  <si>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</si>
  <si>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</si>
  <si>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</si>
  <si>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</si>
  <si>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</si>
  <si>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</si>
  <si>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</si>
  <si>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</si>
  <si>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</si>
  <si>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</si>
  <si>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</si>
  <si>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</si>
  <si>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</si>
  <si>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</si>
  <si>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</si>
  <si>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</si>
  <si>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</si>
  <si>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</si>
  <si>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</si>
  <si>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</si>
  <si>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</si>
  <si>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</si>
  <si>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</si>
  <si>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</si>
  <si>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</si>
  <si>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</si>
  <si>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</si>
  <si>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</si>
  <si>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</si>
  <si>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</si>
  <si>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</si>
  <si>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</si>
  <si>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</si>
  <si>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</si>
  <si>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</si>
  <si>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</si>
  <si>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</si>
  <si>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</si>
  <si>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</si>
  <si>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</si>
  <si>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</si>
  <si>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</si>
  <si>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</si>
  <si>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</si>
  <si>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</si>
  <si>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</si>
  <si>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</si>
  <si>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</si>
  <si>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</si>
  <si>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</si>
  <si>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</si>
  <si>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</si>
  <si>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</si>
  <si>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</si>
  <si>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</si>
  <si>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</si>
  <si>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</si>
  <si>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</si>
  <si>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</si>
  <si>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</si>
  <si>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</si>
  <si>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</si>
  <si>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</si>
  <si>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</si>
  <si>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</si>
  <si>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</si>
  <si>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</si>
  <si>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</si>
  <si>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</si>
  <si>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</si>
  <si>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</si>
  <si>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</si>
  <si>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</si>
  <si>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</si>
  <si>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</si>
  <si>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</si>
  <si>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</si>
  <si>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</si>
  <si>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</si>
  <si>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</si>
  <si>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</si>
  <si>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</si>
  <si>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</si>
  <si>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</si>
  <si>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</si>
  <si>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</si>
  <si>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</si>
  <si>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</si>
  <si>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</si>
  <si>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</si>
  <si>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</si>
  <si>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</si>
  <si>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</si>
  <si>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</si>
  <si>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</si>
  <si>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</si>
  <si>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</si>
  <si>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</si>
  <si>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</si>
  <si>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</si>
  <si>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</si>
  <si>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</si>
  <si>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</si>
  <si>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</si>
  <si>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</si>
  <si>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</si>
  <si>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</si>
  <si>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</si>
  <si>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</si>
  <si>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</si>
  <si>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</si>
  <si>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</si>
  <si>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</si>
  <si>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</si>
  <si>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</si>
  <si>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</si>
  <si>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</si>
  <si>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</si>
  <si>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</si>
  <si>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</si>
  <si>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</si>
  <si>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Інше</t>
  </si>
  <si>
    <t>Для фізичних осіб (у т. ч. приватних нотаріусів та адвокатів) та нерезидентів</t>
  </si>
  <si>
    <t>Для новостворюваних суб’єктів господарювання</t>
  </si>
  <si>
    <t>CLSInSimple:</t>
  </si>
  <si>
    <t>CLSLocation: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</si>
</sst>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quotePrefix="1"/>
    <xf numFmtId="14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15" xfId="0" applyNumberForma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16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workbookViewId="0"/>
  </sheetViews>
  <sheetFormatPr defaultRowHeight="15" x14ac:dyDescent="0.25"/>
  <sheetData>
    <row r="1" spans="1:18" ht="14.45" x14ac:dyDescent="0.3">
      <c r="A1" s="22" t="s">
        <v>20</v>
      </c>
    </row>
    <row r="4" spans="1:18" x14ac:dyDescent="0.25">
      <c r="A4" t="s">
        <v>21</v>
      </c>
      <c r="B4" s="22" t="s">
        <v>22</v>
      </c>
      <c r="C4" s="22" t="s">
        <v>23</v>
      </c>
      <c r="D4" s="22" t="s">
        <v>24</v>
      </c>
      <c r="E4" s="22" t="s">
        <v>25</v>
      </c>
      <c r="F4" s="22" t="s">
        <v>26</v>
      </c>
      <c r="H4" s="23">
        <v>46082</v>
      </c>
      <c r="I4" s="22" t="s">
        <v>27</v>
      </c>
      <c r="J4" s="22" t="s">
        <v>28</v>
      </c>
      <c r="K4" s="22" t="s">
        <v>29</v>
      </c>
      <c r="N4">
        <v>0</v>
      </c>
      <c r="O4">
        <v>2</v>
      </c>
      <c r="P4" s="22" t="s">
        <v>30</v>
      </c>
      <c r="Q4" s="22" t="s">
        <v>31</v>
      </c>
      <c r="R4" s="23">
        <v>46094</v>
      </c>
    </row>
    <row r="5" spans="1:18" ht="14.45" x14ac:dyDescent="0.3">
      <c r="A5" t="s">
        <v>211</v>
      </c>
      <c r="B5">
        <v>364</v>
      </c>
      <c r="C5" s="23">
        <v>46081</v>
      </c>
      <c r="D5">
        <v>380526</v>
      </c>
      <c r="E5">
        <v>1</v>
      </c>
      <c r="F5">
        <v>1</v>
      </c>
      <c r="G5">
        <v>0</v>
      </c>
      <c r="H5">
        <v>132807000000</v>
      </c>
    </row>
    <row r="6" spans="1:18" ht="14.45" x14ac:dyDescent="0.3">
      <c r="A6" t="s">
        <v>212</v>
      </c>
      <c r="B6" s="23">
        <v>46094</v>
      </c>
      <c r="C6">
        <v>0</v>
      </c>
      <c r="D6">
        <v>1</v>
      </c>
      <c r="E6" t="b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</sheetPr>
  <dimension ref="A1:W111"/>
  <sheetViews>
    <sheetView tabSelected="1" topLeftCell="B1" workbookViewId="0">
      <selection activeCell="A13" sqref="A13:W102"/>
    </sheetView>
  </sheetViews>
  <sheetFormatPr defaultColWidth="8.85546875" defaultRowHeight="11.25" outlineLevelRow="1" x14ac:dyDescent="0.2"/>
  <cols>
    <col min="1" max="1" width="2.5703125" style="1" hidden="1" customWidth="1"/>
    <col min="2" max="2" width="4.42578125" style="1" customWidth="1"/>
    <col min="3" max="3" width="50.7109375" style="1" customWidth="1"/>
    <col min="4" max="4" width="11.42578125" style="1" customWidth="1"/>
    <col min="5" max="5" width="50.7109375" style="1" customWidth="1"/>
    <col min="6" max="23" width="11.42578125" style="1" customWidth="1"/>
    <col min="24" max="16384" width="8.85546875" style="1"/>
  </cols>
  <sheetData>
    <row r="1" spans="1:23" s="21" customFormat="1" ht="10.15" x14ac:dyDescent="0.2">
      <c r="A1" s="21">
        <f>_xlfn.SINGLE(ClDSOutBlOption_ReportDate)</f>
        <v>46082</v>
      </c>
      <c r="F1" s="2"/>
      <c r="G1" s="2"/>
      <c r="H1" s="2"/>
      <c r="I1" s="2"/>
      <c r="J1" s="2"/>
      <c r="K1" s="2"/>
      <c r="L1" s="2"/>
    </row>
    <row r="2" spans="1:23" ht="15.6" x14ac:dyDescent="0.2">
      <c r="F2" s="6"/>
      <c r="G2" s="6"/>
      <c r="H2" s="3"/>
      <c r="I2" s="3"/>
      <c r="J2" s="3"/>
      <c r="K2" s="3"/>
    </row>
    <row r="3" spans="1:23" s="17" customFormat="1" ht="12.75" x14ac:dyDescent="0.2">
      <c r="E3" s="35" t="s">
        <v>17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23" s="17" customFormat="1" ht="12.75" x14ac:dyDescent="0.2">
      <c r="E4" s="35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23" s="17" customFormat="1" ht="12.75" x14ac:dyDescent="0.2">
      <c r="E5" s="35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23" s="17" customFormat="1" ht="12.75" x14ac:dyDescent="0.2"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23" s="18" customFormat="1" ht="15.75" x14ac:dyDescent="0.2">
      <c r="E7" s="19" t="str">
        <f>"станом на "&amp;MID("00",1,2-LEN(DAY(A1)))&amp;DAY(A1)&amp;"."&amp;MID("00",1,2-LEN(MONTH(A1)))&amp;MONTH(A1)&amp;"."&amp;YEAR(A1)</f>
        <v>станом на 01.03.2026</v>
      </c>
      <c r="F7" s="52"/>
      <c r="G7" s="52"/>
      <c r="H7" s="20"/>
      <c r="I7" s="20"/>
      <c r="J7" s="20"/>
      <c r="K7" s="20"/>
      <c r="W7" s="18" t="s">
        <v>16</v>
      </c>
    </row>
    <row r="8" spans="1:23" s="18" customFormat="1" x14ac:dyDescent="0.2">
      <c r="B8" s="51" t="s">
        <v>0</v>
      </c>
      <c r="C8" s="53" t="s">
        <v>10</v>
      </c>
      <c r="D8" s="53" t="s">
        <v>9</v>
      </c>
      <c r="E8" s="53" t="s">
        <v>8</v>
      </c>
      <c r="F8" s="26" t="s">
        <v>12</v>
      </c>
      <c r="G8" s="27"/>
      <c r="H8" s="28"/>
      <c r="I8" s="37" t="s">
        <v>18</v>
      </c>
      <c r="J8" s="38"/>
      <c r="K8" s="39"/>
      <c r="L8" s="26" t="s">
        <v>13</v>
      </c>
      <c r="M8" s="27"/>
      <c r="N8" s="28"/>
      <c r="O8" s="26" t="s">
        <v>14</v>
      </c>
      <c r="P8" s="27"/>
      <c r="Q8" s="28"/>
      <c r="R8" s="26" t="s">
        <v>19</v>
      </c>
      <c r="S8" s="46"/>
      <c r="T8" s="47"/>
      <c r="U8" s="26" t="s">
        <v>15</v>
      </c>
      <c r="V8" s="27"/>
      <c r="W8" s="27"/>
    </row>
    <row r="9" spans="1:23" s="18" customFormat="1" x14ac:dyDescent="0.2">
      <c r="B9" s="51"/>
      <c r="C9" s="54"/>
      <c r="D9" s="54"/>
      <c r="E9" s="54"/>
      <c r="F9" s="29"/>
      <c r="G9" s="30"/>
      <c r="H9" s="31"/>
      <c r="I9" s="40"/>
      <c r="J9" s="41"/>
      <c r="K9" s="42"/>
      <c r="L9" s="29"/>
      <c r="M9" s="30"/>
      <c r="N9" s="31"/>
      <c r="O9" s="29"/>
      <c r="P9" s="30"/>
      <c r="Q9" s="31"/>
      <c r="R9" s="48"/>
      <c r="S9" s="49"/>
      <c r="T9" s="50"/>
      <c r="U9" s="29"/>
      <c r="V9" s="30"/>
      <c r="W9" s="30"/>
    </row>
    <row r="10" spans="1:23" s="18" customFormat="1" x14ac:dyDescent="0.2">
      <c r="B10" s="51"/>
      <c r="C10" s="54"/>
      <c r="D10" s="54"/>
      <c r="E10" s="54"/>
      <c r="F10" s="32"/>
      <c r="G10" s="33"/>
      <c r="H10" s="34"/>
      <c r="I10" s="43"/>
      <c r="J10" s="44"/>
      <c r="K10" s="45"/>
      <c r="L10" s="32"/>
      <c r="M10" s="33"/>
      <c r="N10" s="34"/>
      <c r="O10" s="32"/>
      <c r="P10" s="33"/>
      <c r="Q10" s="34"/>
      <c r="R10" s="32"/>
      <c r="S10" s="33"/>
      <c r="T10" s="34"/>
      <c r="U10" s="32"/>
      <c r="V10" s="33"/>
      <c r="W10" s="33"/>
    </row>
    <row r="11" spans="1:23" s="18" customFormat="1" ht="24" x14ac:dyDescent="0.2">
      <c r="B11" s="51"/>
      <c r="C11" s="54"/>
      <c r="D11" s="55"/>
      <c r="E11" s="54"/>
      <c r="F11" s="16" t="s">
        <v>11</v>
      </c>
      <c r="G11" s="15" t="s">
        <v>3</v>
      </c>
      <c r="H11" s="15" t="s">
        <v>4</v>
      </c>
      <c r="I11" s="16" t="s">
        <v>11</v>
      </c>
      <c r="J11" s="15" t="s">
        <v>3</v>
      </c>
      <c r="K11" s="15" t="s">
        <v>4</v>
      </c>
      <c r="L11" s="15" t="s">
        <v>2</v>
      </c>
      <c r="M11" s="15" t="s">
        <v>3</v>
      </c>
      <c r="N11" s="15" t="s">
        <v>4</v>
      </c>
      <c r="O11" s="15" t="s">
        <v>1</v>
      </c>
      <c r="P11" s="15" t="s">
        <v>3</v>
      </c>
      <c r="Q11" s="15" t="s">
        <v>5</v>
      </c>
      <c r="R11" s="15"/>
      <c r="S11" s="15"/>
      <c r="T11" s="15"/>
      <c r="U11" s="15" t="s">
        <v>1</v>
      </c>
      <c r="V11" s="15" t="s">
        <v>3</v>
      </c>
      <c r="W11" s="15" t="s">
        <v>5</v>
      </c>
    </row>
    <row r="12" spans="1:23" s="18" customFormat="1" ht="12" x14ac:dyDescent="0.2">
      <c r="B12" s="4">
        <v>1</v>
      </c>
      <c r="C12" s="4">
        <f>B12+1</f>
        <v>2</v>
      </c>
      <c r="D12" s="4">
        <f t="shared" ref="D12:W12" si="0">C12+1</f>
        <v>3</v>
      </c>
      <c r="E12" s="4">
        <f t="shared" si="0"/>
        <v>4</v>
      </c>
      <c r="F12" s="4">
        <f t="shared" si="0"/>
        <v>5</v>
      </c>
      <c r="G12" s="4">
        <f t="shared" si="0"/>
        <v>6</v>
      </c>
      <c r="H12" s="4">
        <f t="shared" si="0"/>
        <v>7</v>
      </c>
      <c r="I12" s="4">
        <f t="shared" si="0"/>
        <v>8</v>
      </c>
      <c r="J12" s="4">
        <f t="shared" si="0"/>
        <v>9</v>
      </c>
      <c r="K12" s="4">
        <f t="shared" si="0"/>
        <v>10</v>
      </c>
      <c r="L12" s="4">
        <f t="shared" si="0"/>
        <v>11</v>
      </c>
      <c r="M12" s="4">
        <f t="shared" si="0"/>
        <v>12</v>
      </c>
      <c r="N12" s="4">
        <f t="shared" si="0"/>
        <v>13</v>
      </c>
      <c r="O12" s="4">
        <f t="shared" si="0"/>
        <v>14</v>
      </c>
      <c r="P12" s="4">
        <f t="shared" si="0"/>
        <v>15</v>
      </c>
      <c r="Q12" s="4">
        <f t="shared" si="0"/>
        <v>16</v>
      </c>
      <c r="R12" s="4">
        <f t="shared" si="0"/>
        <v>17</v>
      </c>
      <c r="S12" s="4">
        <f t="shared" si="0"/>
        <v>18</v>
      </c>
      <c r="T12" s="4">
        <f t="shared" si="0"/>
        <v>19</v>
      </c>
      <c r="U12" s="4">
        <f t="shared" si="0"/>
        <v>20</v>
      </c>
      <c r="V12" s="4">
        <f t="shared" si="0"/>
        <v>21</v>
      </c>
      <c r="W12" s="4">
        <f t="shared" si="0"/>
        <v>22</v>
      </c>
    </row>
    <row r="13" spans="1:23" s="5" customFormat="1" ht="22.5" x14ac:dyDescent="0.25">
      <c r="A13" s="11"/>
      <c r="B13" s="13">
        <v>1</v>
      </c>
      <c r="C13" s="12" t="str">
        <f t="shared" ref="C13:C44" si="1">_xlfn.SINGLE(ClDSOutBlOption_InstName)</f>
        <v>АКЦІОНЕРНЕ ТОВАРИСТВО 'КОМЕРЦІЙНИЙ БАНК 'ГЛОБУС</v>
      </c>
      <c r="D13" s="13" t="s">
        <v>32</v>
      </c>
      <c r="E13" s="12" t="s">
        <v>33</v>
      </c>
      <c r="F13" s="14">
        <v>70108</v>
      </c>
      <c r="G13" s="10">
        <v>70108</v>
      </c>
      <c r="H13" s="10">
        <v>0</v>
      </c>
      <c r="I13" s="10">
        <v>800</v>
      </c>
      <c r="J13" s="10">
        <v>800</v>
      </c>
      <c r="K13" s="10">
        <v>0</v>
      </c>
      <c r="L13" s="10">
        <v>800</v>
      </c>
      <c r="M13" s="10">
        <v>800</v>
      </c>
      <c r="N13" s="10">
        <v>0</v>
      </c>
      <c r="O13" s="10">
        <v>71000</v>
      </c>
      <c r="P13" s="10">
        <v>71000</v>
      </c>
      <c r="Q13" s="10">
        <v>0</v>
      </c>
      <c r="R13" s="10">
        <v>800</v>
      </c>
      <c r="S13" s="10">
        <v>800</v>
      </c>
      <c r="T13" s="10">
        <v>0</v>
      </c>
      <c r="U13" s="10">
        <v>800</v>
      </c>
      <c r="V13" s="10">
        <v>800</v>
      </c>
      <c r="W13" s="10">
        <v>0</v>
      </c>
    </row>
    <row r="14" spans="1:23" s="5" customFormat="1" x14ac:dyDescent="0.25">
      <c r="A14" s="11"/>
      <c r="B14" s="13">
        <v>2</v>
      </c>
      <c r="C14" s="12" t="str">
        <f t="shared" si="1"/>
        <v>АКЦІОНЕРНЕ ТОВАРИСТВО 'КОМЕРЦІЙНИЙ БАНК 'ГЛОБУС</v>
      </c>
      <c r="D14" s="13" t="s">
        <v>34</v>
      </c>
      <c r="E14" s="12" t="s">
        <v>35</v>
      </c>
      <c r="F14" s="14">
        <v>853</v>
      </c>
      <c r="G14" s="10">
        <v>853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868</v>
      </c>
      <c r="P14" s="10">
        <v>868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</row>
    <row r="15" spans="1:23" outlineLevel="1" x14ac:dyDescent="0.2">
      <c r="A15" s="11"/>
      <c r="B15" s="13">
        <v>3</v>
      </c>
      <c r="C15" s="12" t="str">
        <f t="shared" si="1"/>
        <v>АКЦІОНЕРНЕ ТОВАРИСТВО 'КОМЕРЦІЙНИЙ БАНК 'ГЛОБУС</v>
      </c>
      <c r="D15" s="13" t="s">
        <v>36</v>
      </c>
      <c r="E15" s="12" t="s">
        <v>37</v>
      </c>
      <c r="F15" s="14">
        <v>545</v>
      </c>
      <c r="G15" s="10">
        <v>545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546</v>
      </c>
      <c r="P15" s="10">
        <v>546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</row>
    <row r="16" spans="1:23" outlineLevel="1" x14ac:dyDescent="0.2">
      <c r="A16" s="11"/>
      <c r="B16" s="13">
        <v>4</v>
      </c>
      <c r="C16" s="12" t="str">
        <f t="shared" si="1"/>
        <v>АКЦІОНЕРНЕ ТОВАРИСТВО 'КОМЕРЦІЙНИЙ БАНК 'ГЛОБУС</v>
      </c>
      <c r="D16" s="13" t="s">
        <v>38</v>
      </c>
      <c r="E16" s="12" t="s">
        <v>39</v>
      </c>
      <c r="F16" s="14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outlineLevel="1" x14ac:dyDescent="0.2">
      <c r="A17" s="11"/>
      <c r="B17" s="13">
        <v>5</v>
      </c>
      <c r="C17" s="12" t="str">
        <f t="shared" si="1"/>
        <v>АКЦІОНЕРНЕ ТОВАРИСТВО 'КОМЕРЦІЙНИЙ БАНК 'ГЛОБУС</v>
      </c>
      <c r="D17" s="13" t="s">
        <v>40</v>
      </c>
      <c r="E17" s="12" t="s">
        <v>41</v>
      </c>
      <c r="F17" s="14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outlineLevel="1" x14ac:dyDescent="0.2">
      <c r="A18" s="11"/>
      <c r="B18" s="13">
        <v>6</v>
      </c>
      <c r="C18" s="12" t="str">
        <f t="shared" si="1"/>
        <v>АКЦІОНЕРНЕ ТОВАРИСТВО 'КОМЕРЦІЙНИЙ БАНК 'ГЛОБУС</v>
      </c>
      <c r="D18" s="13" t="s">
        <v>42</v>
      </c>
      <c r="E18" s="12" t="s">
        <v>43</v>
      </c>
      <c r="F18" s="14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outlineLevel="1" x14ac:dyDescent="0.2">
      <c r="A19" s="11"/>
      <c r="B19" s="13">
        <v>7</v>
      </c>
      <c r="C19" s="12" t="str">
        <f t="shared" si="1"/>
        <v>АКЦІОНЕРНЕ ТОВАРИСТВО 'КОМЕРЦІЙНИЙ БАНК 'ГЛОБУС</v>
      </c>
      <c r="D19" s="13" t="s">
        <v>44</v>
      </c>
      <c r="E19" s="12" t="s">
        <v>45</v>
      </c>
      <c r="F19" s="14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ht="22.5" outlineLevel="1" x14ac:dyDescent="0.2">
      <c r="A20" s="11"/>
      <c r="B20" s="13">
        <v>8</v>
      </c>
      <c r="C20" s="12" t="str">
        <f t="shared" si="1"/>
        <v>АКЦІОНЕРНЕ ТОВАРИСТВО 'КОМЕРЦІЙНИЙ БАНК 'ГЛОБУС</v>
      </c>
      <c r="D20" s="13" t="s">
        <v>46</v>
      </c>
      <c r="E20" s="12" t="s">
        <v>47</v>
      </c>
      <c r="F20" s="14">
        <v>6924</v>
      </c>
      <c r="G20" s="10">
        <v>6924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6927</v>
      </c>
      <c r="P20" s="10">
        <v>6927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</row>
    <row r="21" spans="1:23" outlineLevel="1" x14ac:dyDescent="0.2">
      <c r="A21" s="11"/>
      <c r="B21" s="13">
        <v>9</v>
      </c>
      <c r="C21" s="12" t="str">
        <f t="shared" si="1"/>
        <v>АКЦІОНЕРНЕ ТОВАРИСТВО 'КОМЕРЦІЙНИЙ БАНК 'ГЛОБУС</v>
      </c>
      <c r="D21" s="13" t="s">
        <v>48</v>
      </c>
      <c r="E21" s="12" t="s">
        <v>49</v>
      </c>
      <c r="F21" s="14">
        <v>12119</v>
      </c>
      <c r="G21" s="10">
        <v>12119</v>
      </c>
      <c r="H21" s="10">
        <v>0</v>
      </c>
      <c r="I21" s="10">
        <v>2658</v>
      </c>
      <c r="J21" s="10">
        <v>2658</v>
      </c>
      <c r="K21" s="10">
        <v>0</v>
      </c>
      <c r="L21" s="10">
        <v>2658</v>
      </c>
      <c r="M21" s="10">
        <v>2658</v>
      </c>
      <c r="N21" s="10">
        <v>0</v>
      </c>
      <c r="O21" s="10">
        <v>12275</v>
      </c>
      <c r="P21" s="10">
        <v>12275</v>
      </c>
      <c r="Q21" s="10">
        <v>0</v>
      </c>
      <c r="R21" s="10">
        <v>2722</v>
      </c>
      <c r="S21" s="10">
        <v>2722</v>
      </c>
      <c r="T21" s="10">
        <v>0</v>
      </c>
      <c r="U21" s="10">
        <v>2722</v>
      </c>
      <c r="V21" s="10">
        <v>2722</v>
      </c>
      <c r="W21" s="10">
        <v>0</v>
      </c>
    </row>
    <row r="22" spans="1:23" outlineLevel="1" x14ac:dyDescent="0.2">
      <c r="A22" s="11"/>
      <c r="B22" s="13">
        <v>10</v>
      </c>
      <c r="C22" s="12" t="str">
        <f t="shared" si="1"/>
        <v>АКЦІОНЕРНЕ ТОВАРИСТВО 'КОМЕРЦІЙНИЙ БАНК 'ГЛОБУС</v>
      </c>
      <c r="D22" s="13" t="s">
        <v>50</v>
      </c>
      <c r="E22" s="12" t="s">
        <v>51</v>
      </c>
      <c r="F22" s="14">
        <v>612</v>
      </c>
      <c r="G22" s="10">
        <v>612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622</v>
      </c>
      <c r="P22" s="10">
        <v>622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</row>
    <row r="23" spans="1:23" outlineLevel="1" x14ac:dyDescent="0.2">
      <c r="A23" s="11"/>
      <c r="B23" s="13">
        <v>11</v>
      </c>
      <c r="C23" s="12" t="str">
        <f t="shared" si="1"/>
        <v>АКЦІОНЕРНЕ ТОВАРИСТВО 'КОМЕРЦІЙНИЙ БАНК 'ГЛОБУС</v>
      </c>
      <c r="D23" s="13" t="s">
        <v>52</v>
      </c>
      <c r="E23" s="12" t="s">
        <v>53</v>
      </c>
      <c r="F23" s="14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outlineLevel="1" x14ac:dyDescent="0.2">
      <c r="A24" s="11"/>
      <c r="B24" s="13">
        <v>12</v>
      </c>
      <c r="C24" s="12" t="str">
        <f t="shared" si="1"/>
        <v>АКЦІОНЕРНЕ ТОВАРИСТВО 'КОМЕРЦІЙНИЙ БАНК 'ГЛОБУС</v>
      </c>
      <c r="D24" s="13" t="s">
        <v>54</v>
      </c>
      <c r="E24" s="12" t="s">
        <v>55</v>
      </c>
      <c r="F24" s="14">
        <v>2063</v>
      </c>
      <c r="G24" s="10">
        <v>2063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2100</v>
      </c>
      <c r="P24" s="10">
        <v>2100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</row>
    <row r="25" spans="1:23" x14ac:dyDescent="0.2">
      <c r="A25" s="11"/>
      <c r="B25" s="13">
        <v>13</v>
      </c>
      <c r="C25" s="12" t="str">
        <f t="shared" si="1"/>
        <v>АКЦІОНЕРНЕ ТОВАРИСТВО 'КОМЕРЦІЙНИЙ БАНК 'ГЛОБУС</v>
      </c>
      <c r="D25" s="13" t="s">
        <v>56</v>
      </c>
      <c r="E25" s="12" t="s">
        <v>57</v>
      </c>
      <c r="F25" s="14">
        <v>681</v>
      </c>
      <c r="G25" s="10">
        <v>681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690</v>
      </c>
      <c r="P25" s="10">
        <v>690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</row>
    <row r="26" spans="1:23" x14ac:dyDescent="0.2">
      <c r="A26" s="11"/>
      <c r="B26" s="13">
        <v>14</v>
      </c>
      <c r="C26" s="12" t="str">
        <f t="shared" si="1"/>
        <v>АКЦІОНЕРНЕ ТОВАРИСТВО 'КОМЕРЦІЙНИЙ БАНК 'ГЛОБУС</v>
      </c>
      <c r="D26" s="13" t="s">
        <v>58</v>
      </c>
      <c r="E26" s="12" t="s">
        <v>59</v>
      </c>
      <c r="F26" s="14">
        <v>1372</v>
      </c>
      <c r="G26" s="10">
        <v>1372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1537</v>
      </c>
      <c r="P26" s="10">
        <v>1537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</row>
    <row r="27" spans="1:23" ht="33.75" x14ac:dyDescent="0.2">
      <c r="A27" s="11"/>
      <c r="B27" s="13">
        <v>15</v>
      </c>
      <c r="C27" s="12" t="str">
        <f t="shared" si="1"/>
        <v>АКЦІОНЕРНЕ ТОВАРИСТВО 'КОМЕРЦІЙНИЙ БАНК 'ГЛОБУС</v>
      </c>
      <c r="D27" s="13" t="s">
        <v>60</v>
      </c>
      <c r="E27" s="12" t="s">
        <v>61</v>
      </c>
      <c r="F27" s="14">
        <v>16090</v>
      </c>
      <c r="G27" s="10">
        <v>16090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16298</v>
      </c>
      <c r="P27" s="10">
        <v>16298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</row>
    <row r="28" spans="1:23" x14ac:dyDescent="0.2">
      <c r="A28" s="11"/>
      <c r="B28" s="13">
        <v>16</v>
      </c>
      <c r="C28" s="12" t="str">
        <f t="shared" si="1"/>
        <v>АКЦІОНЕРНЕ ТОВАРИСТВО 'КОМЕРЦІЙНИЙ БАНК 'ГЛОБУС</v>
      </c>
      <c r="D28" s="13" t="s">
        <v>62</v>
      </c>
      <c r="E28" s="12" t="s">
        <v>63</v>
      </c>
      <c r="F28" s="14">
        <v>462</v>
      </c>
      <c r="G28" s="10">
        <v>462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467</v>
      </c>
      <c r="P28" s="10">
        <v>467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</row>
    <row r="29" spans="1:23" x14ac:dyDescent="0.2">
      <c r="A29" s="11"/>
      <c r="B29" s="13">
        <v>17</v>
      </c>
      <c r="C29" s="12" t="str">
        <f t="shared" si="1"/>
        <v>АКЦІОНЕРНЕ ТОВАРИСТВО 'КОМЕРЦІЙНИЙ БАНК 'ГЛОБУС</v>
      </c>
      <c r="D29" s="13" t="s">
        <v>64</v>
      </c>
      <c r="E29" s="12" t="s">
        <v>65</v>
      </c>
      <c r="F29" s="14">
        <v>676</v>
      </c>
      <c r="G29" s="10">
        <v>676</v>
      </c>
      <c r="H29" s="10">
        <v>0</v>
      </c>
      <c r="I29" s="10">
        <v>122</v>
      </c>
      <c r="J29" s="10">
        <v>122</v>
      </c>
      <c r="K29" s="10">
        <v>0</v>
      </c>
      <c r="L29" s="10">
        <v>122</v>
      </c>
      <c r="M29" s="10">
        <v>122</v>
      </c>
      <c r="N29" s="10">
        <v>0</v>
      </c>
      <c r="O29" s="10">
        <v>689</v>
      </c>
      <c r="P29" s="10">
        <v>689</v>
      </c>
      <c r="Q29" s="10">
        <v>0</v>
      </c>
      <c r="R29" s="10">
        <v>122</v>
      </c>
      <c r="S29" s="10">
        <v>122</v>
      </c>
      <c r="T29" s="10">
        <v>0</v>
      </c>
      <c r="U29" s="10">
        <v>122</v>
      </c>
      <c r="V29" s="10">
        <v>122</v>
      </c>
      <c r="W29" s="10">
        <v>0</v>
      </c>
    </row>
    <row r="30" spans="1:23" x14ac:dyDescent="0.2">
      <c r="A30" s="11"/>
      <c r="B30" s="13">
        <v>18</v>
      </c>
      <c r="C30" s="12" t="str">
        <f t="shared" si="1"/>
        <v>АКЦІОНЕРНЕ ТОВАРИСТВО 'КОМЕРЦІЙНИЙ БАНК 'ГЛОБУС</v>
      </c>
      <c r="D30" s="13" t="s">
        <v>66</v>
      </c>
      <c r="E30" s="12" t="s">
        <v>67</v>
      </c>
      <c r="F30" s="14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x14ac:dyDescent="0.2">
      <c r="A31" s="11"/>
      <c r="B31" s="13">
        <v>19</v>
      </c>
      <c r="C31" s="12" t="str">
        <f t="shared" si="1"/>
        <v>АКЦІОНЕРНЕ ТОВАРИСТВО 'КОМЕРЦІЙНИЙ БАНК 'ГЛОБУС</v>
      </c>
      <c r="D31" s="13" t="s">
        <v>68</v>
      </c>
      <c r="E31" s="12" t="s">
        <v>69</v>
      </c>
      <c r="F31" s="14">
        <v>7165</v>
      </c>
      <c r="G31" s="10">
        <v>7165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7182</v>
      </c>
      <c r="P31" s="10">
        <v>7182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</row>
    <row r="32" spans="1:23" ht="22.5" x14ac:dyDescent="0.2">
      <c r="A32" s="11"/>
      <c r="B32" s="13">
        <v>20</v>
      </c>
      <c r="C32" s="12" t="str">
        <f t="shared" si="1"/>
        <v>АКЦІОНЕРНЕ ТОВАРИСТВО 'КОМЕРЦІЙНИЙ БАНК 'ГЛОБУС</v>
      </c>
      <c r="D32" s="13" t="s">
        <v>70</v>
      </c>
      <c r="E32" s="12" t="s">
        <v>71</v>
      </c>
      <c r="F32" s="14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x14ac:dyDescent="0.2">
      <c r="A33" s="11"/>
      <c r="B33" s="13">
        <v>21</v>
      </c>
      <c r="C33" s="12" t="str">
        <f t="shared" si="1"/>
        <v>АКЦІОНЕРНЕ ТОВАРИСТВО 'КОМЕРЦІЙНИЙ БАНК 'ГЛОБУС</v>
      </c>
      <c r="D33" s="13" t="s">
        <v>72</v>
      </c>
      <c r="E33" s="12" t="s">
        <v>73</v>
      </c>
      <c r="F33" s="14">
        <v>6562</v>
      </c>
      <c r="G33" s="10">
        <v>6562</v>
      </c>
      <c r="H33" s="10">
        <v>0</v>
      </c>
      <c r="I33" s="10">
        <v>2032</v>
      </c>
      <c r="J33" s="10">
        <v>2032</v>
      </c>
      <c r="K33" s="10">
        <v>0</v>
      </c>
      <c r="L33" s="10">
        <v>0</v>
      </c>
      <c r="M33" s="10">
        <v>0</v>
      </c>
      <c r="N33" s="10">
        <v>0</v>
      </c>
      <c r="O33" s="10">
        <v>6636</v>
      </c>
      <c r="P33" s="10">
        <v>6636</v>
      </c>
      <c r="Q33" s="10">
        <v>0</v>
      </c>
      <c r="R33" s="10">
        <v>2032</v>
      </c>
      <c r="S33" s="10">
        <v>2032</v>
      </c>
      <c r="T33" s="10">
        <v>0</v>
      </c>
      <c r="U33" s="10">
        <v>0</v>
      </c>
      <c r="V33" s="10">
        <v>0</v>
      </c>
      <c r="W33" s="10">
        <v>0</v>
      </c>
    </row>
    <row r="34" spans="1:23" x14ac:dyDescent="0.2">
      <c r="A34" s="11"/>
      <c r="B34" s="13">
        <v>22</v>
      </c>
      <c r="C34" s="12" t="str">
        <f t="shared" si="1"/>
        <v>АКЦІОНЕРНЕ ТОВАРИСТВО 'КОМЕРЦІЙНИЙ БАНК 'ГЛОБУС</v>
      </c>
      <c r="D34" s="13" t="s">
        <v>74</v>
      </c>
      <c r="E34" s="12" t="s">
        <v>75</v>
      </c>
      <c r="F34" s="14">
        <v>17417</v>
      </c>
      <c r="G34" s="10">
        <v>15439</v>
      </c>
      <c r="H34" s="10">
        <v>1978</v>
      </c>
      <c r="I34" s="10">
        <v>5990</v>
      </c>
      <c r="J34" s="10">
        <v>4012</v>
      </c>
      <c r="K34" s="10">
        <v>1978</v>
      </c>
      <c r="L34" s="10">
        <v>0</v>
      </c>
      <c r="M34" s="10">
        <v>0</v>
      </c>
      <c r="N34" s="10">
        <v>0</v>
      </c>
      <c r="O34" s="10">
        <v>17776</v>
      </c>
      <c r="P34" s="10">
        <v>15798</v>
      </c>
      <c r="Q34" s="10">
        <v>1978</v>
      </c>
      <c r="R34" s="10">
        <v>6256</v>
      </c>
      <c r="S34" s="10">
        <v>4278</v>
      </c>
      <c r="T34" s="10">
        <v>1978</v>
      </c>
      <c r="U34" s="10">
        <v>0</v>
      </c>
      <c r="V34" s="10">
        <v>0</v>
      </c>
      <c r="W34" s="10">
        <v>0</v>
      </c>
    </row>
    <row r="35" spans="1:23" x14ac:dyDescent="0.2">
      <c r="A35" s="11"/>
      <c r="B35" s="13">
        <v>23</v>
      </c>
      <c r="C35" s="12" t="str">
        <f t="shared" si="1"/>
        <v>АКЦІОНЕРНЕ ТОВАРИСТВО 'КОМЕРЦІЙНИЙ БАНК 'ГЛОБУС</v>
      </c>
      <c r="D35" s="13" t="s">
        <v>76</v>
      </c>
      <c r="E35" s="12" t="s">
        <v>77</v>
      </c>
      <c r="F35" s="14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2">
      <c r="A36" s="11"/>
      <c r="B36" s="13">
        <v>24</v>
      </c>
      <c r="C36" s="12" t="str">
        <f t="shared" si="1"/>
        <v>АКЦІОНЕРНЕ ТОВАРИСТВО 'КОМЕРЦІЙНИЙ БАНК 'ГЛОБУС</v>
      </c>
      <c r="D36" s="13" t="s">
        <v>78</v>
      </c>
      <c r="E36" s="12" t="s">
        <v>79</v>
      </c>
      <c r="F36" s="14">
        <v>28771</v>
      </c>
      <c r="G36" s="10">
        <v>28771</v>
      </c>
      <c r="H36" s="10">
        <v>0</v>
      </c>
      <c r="I36" s="10">
        <v>16177</v>
      </c>
      <c r="J36" s="10">
        <v>16177</v>
      </c>
      <c r="K36" s="10">
        <v>0</v>
      </c>
      <c r="L36" s="10">
        <v>1479</v>
      </c>
      <c r="M36" s="10">
        <v>1479</v>
      </c>
      <c r="N36" s="10">
        <v>0</v>
      </c>
      <c r="O36" s="10">
        <v>29027</v>
      </c>
      <c r="P36" s="10">
        <v>29027</v>
      </c>
      <c r="Q36" s="10">
        <v>0</v>
      </c>
      <c r="R36" s="10">
        <v>16177</v>
      </c>
      <c r="S36" s="10">
        <v>16177</v>
      </c>
      <c r="T36" s="10">
        <v>0</v>
      </c>
      <c r="U36" s="10">
        <v>1479</v>
      </c>
      <c r="V36" s="10">
        <v>1479</v>
      </c>
      <c r="W36" s="10">
        <v>0</v>
      </c>
    </row>
    <row r="37" spans="1:23" x14ac:dyDescent="0.2">
      <c r="A37" s="11"/>
      <c r="B37" s="13">
        <v>25</v>
      </c>
      <c r="C37" s="12" t="str">
        <f t="shared" si="1"/>
        <v>АКЦІОНЕРНЕ ТОВАРИСТВО 'КОМЕРЦІЙНИЙ БАНК 'ГЛОБУС</v>
      </c>
      <c r="D37" s="13" t="s">
        <v>80</v>
      </c>
      <c r="E37" s="12" t="s">
        <v>81</v>
      </c>
      <c r="F37" s="14">
        <v>205</v>
      </c>
      <c r="G37" s="10">
        <v>205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234</v>
      </c>
      <c r="P37" s="10">
        <v>234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</row>
    <row r="38" spans="1:23" x14ac:dyDescent="0.2">
      <c r="A38" s="11"/>
      <c r="B38" s="13">
        <v>26</v>
      </c>
      <c r="C38" s="12" t="str">
        <f t="shared" si="1"/>
        <v>АКЦІОНЕРНЕ ТОВАРИСТВО 'КОМЕРЦІЙНИЙ БАНК 'ГЛОБУС</v>
      </c>
      <c r="D38" s="13" t="s">
        <v>82</v>
      </c>
      <c r="E38" s="12" t="s">
        <v>83</v>
      </c>
      <c r="F38" s="14">
        <v>668</v>
      </c>
      <c r="G38" s="10">
        <v>668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668</v>
      </c>
      <c r="P38" s="10">
        <v>668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</row>
    <row r="39" spans="1:23" x14ac:dyDescent="0.2">
      <c r="A39" s="11"/>
      <c r="B39" s="13">
        <v>27</v>
      </c>
      <c r="C39" s="12" t="str">
        <f t="shared" si="1"/>
        <v>АКЦІОНЕРНЕ ТОВАРИСТВО 'КОМЕРЦІЙНИЙ БАНК 'ГЛОБУС</v>
      </c>
      <c r="D39" s="13" t="s">
        <v>84</v>
      </c>
      <c r="E39" s="12" t="s">
        <v>85</v>
      </c>
      <c r="F39" s="14">
        <v>39090</v>
      </c>
      <c r="G39" s="10">
        <v>39090</v>
      </c>
      <c r="H39" s="10">
        <v>0</v>
      </c>
      <c r="I39" s="10">
        <v>1272</v>
      </c>
      <c r="J39" s="10">
        <v>1272</v>
      </c>
      <c r="K39" s="10">
        <v>0</v>
      </c>
      <c r="L39" s="10">
        <v>2</v>
      </c>
      <c r="M39" s="10">
        <v>2</v>
      </c>
      <c r="N39" s="10">
        <v>0</v>
      </c>
      <c r="O39" s="10">
        <v>39413</v>
      </c>
      <c r="P39" s="10">
        <v>39413</v>
      </c>
      <c r="Q39" s="10">
        <v>0</v>
      </c>
      <c r="R39" s="10">
        <v>1298</v>
      </c>
      <c r="S39" s="10">
        <v>1298</v>
      </c>
      <c r="T39" s="10">
        <v>0</v>
      </c>
      <c r="U39" s="10">
        <v>2</v>
      </c>
      <c r="V39" s="10">
        <v>2</v>
      </c>
      <c r="W39" s="10">
        <v>0</v>
      </c>
    </row>
    <row r="40" spans="1:23" x14ac:dyDescent="0.2">
      <c r="A40" s="11"/>
      <c r="B40" s="13">
        <v>28</v>
      </c>
      <c r="C40" s="12" t="str">
        <f t="shared" si="1"/>
        <v>АКЦІОНЕРНЕ ТОВАРИСТВО 'КОМЕРЦІЙНИЙ БАНК 'ГЛОБУС</v>
      </c>
      <c r="D40" s="13" t="s">
        <v>86</v>
      </c>
      <c r="E40" s="12" t="s">
        <v>87</v>
      </c>
      <c r="F40" s="14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2">
      <c r="A41" s="11"/>
      <c r="B41" s="13">
        <v>29</v>
      </c>
      <c r="C41" s="12" t="str">
        <f t="shared" si="1"/>
        <v>АКЦІОНЕРНЕ ТОВАРИСТВО 'КОМЕРЦІЙНИЙ БАНК 'ГЛОБУС</v>
      </c>
      <c r="D41" s="13" t="s">
        <v>88</v>
      </c>
      <c r="E41" s="12" t="s">
        <v>89</v>
      </c>
      <c r="F41" s="14">
        <v>1634</v>
      </c>
      <c r="G41" s="10">
        <v>1634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1655</v>
      </c>
      <c r="P41" s="10">
        <v>1655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</row>
    <row r="42" spans="1:23" x14ac:dyDescent="0.2">
      <c r="A42" s="11"/>
      <c r="B42" s="13">
        <v>30</v>
      </c>
      <c r="C42" s="12" t="str">
        <f t="shared" si="1"/>
        <v>АКЦІОНЕРНЕ ТОВАРИСТВО 'КОМЕРЦІЙНИЙ БАНК 'ГЛОБУС</v>
      </c>
      <c r="D42" s="13" t="s">
        <v>90</v>
      </c>
      <c r="E42" s="12" t="s">
        <v>91</v>
      </c>
      <c r="F42" s="14">
        <v>1843</v>
      </c>
      <c r="G42" s="10">
        <v>1843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1866</v>
      </c>
      <c r="P42" s="10">
        <v>1866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</row>
    <row r="43" spans="1:23" x14ac:dyDescent="0.2">
      <c r="A43" s="11"/>
      <c r="B43" s="13">
        <v>31</v>
      </c>
      <c r="C43" s="12" t="str">
        <f t="shared" si="1"/>
        <v>АКЦІОНЕРНЕ ТОВАРИСТВО 'КОМЕРЦІЙНИЙ БАНК 'ГЛОБУС</v>
      </c>
      <c r="D43" s="13" t="s">
        <v>92</v>
      </c>
      <c r="E43" s="12" t="s">
        <v>93</v>
      </c>
      <c r="F43" s="14">
        <v>5957</v>
      </c>
      <c r="G43" s="10">
        <v>5957</v>
      </c>
      <c r="H43" s="10">
        <v>0</v>
      </c>
      <c r="I43" s="10">
        <v>1264</v>
      </c>
      <c r="J43" s="10">
        <v>1264</v>
      </c>
      <c r="K43" s="10">
        <v>0</v>
      </c>
      <c r="L43" s="10">
        <v>0</v>
      </c>
      <c r="M43" s="10">
        <v>0</v>
      </c>
      <c r="N43" s="10">
        <v>0</v>
      </c>
      <c r="O43" s="10">
        <v>6035</v>
      </c>
      <c r="P43" s="10">
        <v>6035</v>
      </c>
      <c r="Q43" s="10">
        <v>0</v>
      </c>
      <c r="R43" s="10">
        <v>1264</v>
      </c>
      <c r="S43" s="10">
        <v>1264</v>
      </c>
      <c r="T43" s="10">
        <v>0</v>
      </c>
      <c r="U43" s="10">
        <v>0</v>
      </c>
      <c r="V43" s="10">
        <v>0</v>
      </c>
      <c r="W43" s="10">
        <v>0</v>
      </c>
    </row>
    <row r="44" spans="1:23" x14ac:dyDescent="0.2">
      <c r="A44" s="11"/>
      <c r="B44" s="13">
        <v>32</v>
      </c>
      <c r="C44" s="12" t="str">
        <f t="shared" si="1"/>
        <v>АКЦІОНЕРНЕ ТОВАРИСТВО 'КОМЕРЦІЙНИЙ БАНК 'ГЛОБУС</v>
      </c>
      <c r="D44" s="13" t="s">
        <v>94</v>
      </c>
      <c r="E44" s="12" t="s">
        <v>95</v>
      </c>
      <c r="F44" s="14">
        <v>1733</v>
      </c>
      <c r="G44" s="10">
        <v>1733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1756</v>
      </c>
      <c r="P44" s="10">
        <v>1756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</row>
    <row r="45" spans="1:23" x14ac:dyDescent="0.2">
      <c r="A45" s="11"/>
      <c r="B45" s="13">
        <v>33</v>
      </c>
      <c r="C45" s="12" t="str">
        <f t="shared" ref="C45:C76" si="2">_xlfn.SINGLE(ClDSOutBlOption_InstName)</f>
        <v>АКЦІОНЕРНЕ ТОВАРИСТВО 'КОМЕРЦІЙНИЙ БАНК 'ГЛОБУС</v>
      </c>
      <c r="D45" s="13" t="s">
        <v>96</v>
      </c>
      <c r="E45" s="12" t="s">
        <v>97</v>
      </c>
      <c r="F45" s="14">
        <v>13019</v>
      </c>
      <c r="G45" s="10">
        <v>13019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13267</v>
      </c>
      <c r="P45" s="10">
        <v>13267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</row>
    <row r="46" spans="1:23" x14ac:dyDescent="0.2">
      <c r="A46" s="11"/>
      <c r="B46" s="13">
        <v>34</v>
      </c>
      <c r="C46" s="12" t="str">
        <f t="shared" si="2"/>
        <v>АКЦІОНЕРНЕ ТОВАРИСТВО 'КОМЕРЦІЙНИЙ БАНК 'ГЛОБУС</v>
      </c>
      <c r="D46" s="13" t="s">
        <v>98</v>
      </c>
      <c r="E46" s="12" t="s">
        <v>99</v>
      </c>
      <c r="F46" s="14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x14ac:dyDescent="0.2">
      <c r="A47" s="11"/>
      <c r="B47" s="13">
        <v>35</v>
      </c>
      <c r="C47" s="12" t="str">
        <f t="shared" si="2"/>
        <v>АКЦІОНЕРНЕ ТОВАРИСТВО 'КОМЕРЦІЙНИЙ БАНК 'ГЛОБУС</v>
      </c>
      <c r="D47" s="13" t="s">
        <v>100</v>
      </c>
      <c r="E47" s="12" t="s">
        <v>101</v>
      </c>
      <c r="F47" s="14">
        <v>40</v>
      </c>
      <c r="G47" s="10">
        <v>40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51</v>
      </c>
      <c r="P47" s="10">
        <v>51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</row>
    <row r="48" spans="1:23" x14ac:dyDescent="0.2">
      <c r="A48" s="11"/>
      <c r="B48" s="13">
        <v>36</v>
      </c>
      <c r="C48" s="12" t="str">
        <f t="shared" si="2"/>
        <v>АКЦІОНЕРНЕ ТОВАРИСТВО 'КОМЕРЦІЙНИЙ БАНК 'ГЛОБУС</v>
      </c>
      <c r="D48" s="13" t="s">
        <v>102</v>
      </c>
      <c r="E48" s="12" t="s">
        <v>103</v>
      </c>
      <c r="F48" s="14">
        <v>1256</v>
      </c>
      <c r="G48" s="10">
        <v>1256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1274</v>
      </c>
      <c r="P48" s="10">
        <v>1274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</row>
    <row r="49" spans="1:23" x14ac:dyDescent="0.2">
      <c r="A49" s="11"/>
      <c r="B49" s="13">
        <v>37</v>
      </c>
      <c r="C49" s="12" t="str">
        <f t="shared" si="2"/>
        <v>АКЦІОНЕРНЕ ТОВАРИСТВО 'КОМЕРЦІЙНИЙ БАНК 'ГЛОБУС</v>
      </c>
      <c r="D49" s="13" t="s">
        <v>104</v>
      </c>
      <c r="E49" s="12" t="s">
        <v>105</v>
      </c>
      <c r="F49" s="14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x14ac:dyDescent="0.2">
      <c r="A50" s="11"/>
      <c r="B50" s="13">
        <v>38</v>
      </c>
      <c r="C50" s="12" t="str">
        <f t="shared" si="2"/>
        <v>АКЦІОНЕРНЕ ТОВАРИСТВО 'КОМЕРЦІЙНИЙ БАНК 'ГЛОБУС</v>
      </c>
      <c r="D50" s="13" t="s">
        <v>106</v>
      </c>
      <c r="E50" s="12" t="s">
        <v>107</v>
      </c>
      <c r="F50" s="14">
        <v>319212</v>
      </c>
      <c r="G50" s="10">
        <v>285613</v>
      </c>
      <c r="H50" s="10">
        <v>33599</v>
      </c>
      <c r="I50" s="10">
        <v>45808</v>
      </c>
      <c r="J50" s="10">
        <v>12210</v>
      </c>
      <c r="K50" s="10">
        <v>33599</v>
      </c>
      <c r="L50" s="10">
        <v>12210</v>
      </c>
      <c r="M50" s="10">
        <v>12210</v>
      </c>
      <c r="N50" s="10">
        <v>0</v>
      </c>
      <c r="O50" s="10">
        <v>324735</v>
      </c>
      <c r="P50" s="10">
        <v>291136</v>
      </c>
      <c r="Q50" s="10">
        <v>33599</v>
      </c>
      <c r="R50" s="10">
        <v>46728</v>
      </c>
      <c r="S50" s="10">
        <v>13129</v>
      </c>
      <c r="T50" s="10">
        <v>33599</v>
      </c>
      <c r="U50" s="10">
        <v>13129</v>
      </c>
      <c r="V50" s="10">
        <v>13129</v>
      </c>
      <c r="W50" s="10">
        <v>0</v>
      </c>
    </row>
    <row r="51" spans="1:23" x14ac:dyDescent="0.2">
      <c r="A51" s="11"/>
      <c r="B51" s="13">
        <v>39</v>
      </c>
      <c r="C51" s="12" t="str">
        <f t="shared" si="2"/>
        <v>АКЦІОНЕРНЕ ТОВАРИСТВО 'КОМЕРЦІЙНИЙ БАНК 'ГЛОБУС</v>
      </c>
      <c r="D51" s="13" t="s">
        <v>108</v>
      </c>
      <c r="E51" s="12" t="s">
        <v>109</v>
      </c>
      <c r="F51" s="14">
        <v>159770</v>
      </c>
      <c r="G51" s="10">
        <v>159770</v>
      </c>
      <c r="H51" s="10">
        <v>0</v>
      </c>
      <c r="I51" s="10">
        <v>4281</v>
      </c>
      <c r="J51" s="10">
        <v>4281</v>
      </c>
      <c r="K51" s="10">
        <v>0</v>
      </c>
      <c r="L51" s="10">
        <v>4281</v>
      </c>
      <c r="M51" s="10">
        <v>4281</v>
      </c>
      <c r="N51" s="10">
        <v>0</v>
      </c>
      <c r="O51" s="10">
        <v>164958</v>
      </c>
      <c r="P51" s="10">
        <v>164958</v>
      </c>
      <c r="Q51" s="10">
        <v>0</v>
      </c>
      <c r="R51" s="10">
        <v>4389</v>
      </c>
      <c r="S51" s="10">
        <v>4389</v>
      </c>
      <c r="T51" s="10">
        <v>0</v>
      </c>
      <c r="U51" s="10">
        <v>4389</v>
      </c>
      <c r="V51" s="10">
        <v>4389</v>
      </c>
      <c r="W51" s="10">
        <v>0</v>
      </c>
    </row>
    <row r="52" spans="1:23" x14ac:dyDescent="0.2">
      <c r="A52" s="11"/>
      <c r="B52" s="13">
        <v>40</v>
      </c>
      <c r="C52" s="12" t="str">
        <f t="shared" si="2"/>
        <v>АКЦІОНЕРНЕ ТОВАРИСТВО 'КОМЕРЦІЙНИЙ БАНК 'ГЛОБУС</v>
      </c>
      <c r="D52" s="13" t="s">
        <v>110</v>
      </c>
      <c r="E52" s="12" t="s">
        <v>111</v>
      </c>
      <c r="F52" s="14">
        <v>90190</v>
      </c>
      <c r="G52" s="10">
        <v>90190</v>
      </c>
      <c r="H52" s="10">
        <v>0</v>
      </c>
      <c r="I52" s="10">
        <v>4783</v>
      </c>
      <c r="J52" s="10">
        <v>4783</v>
      </c>
      <c r="K52" s="10">
        <v>0</v>
      </c>
      <c r="L52" s="10">
        <v>1559</v>
      </c>
      <c r="M52" s="10">
        <v>1559</v>
      </c>
      <c r="N52" s="10">
        <v>0</v>
      </c>
      <c r="O52" s="10">
        <v>92400</v>
      </c>
      <c r="P52" s="10">
        <v>92400</v>
      </c>
      <c r="Q52" s="10">
        <v>0</v>
      </c>
      <c r="R52" s="10">
        <v>5151</v>
      </c>
      <c r="S52" s="10">
        <v>5151</v>
      </c>
      <c r="T52" s="10">
        <v>0</v>
      </c>
      <c r="U52" s="10">
        <v>1561</v>
      </c>
      <c r="V52" s="10">
        <v>1561</v>
      </c>
      <c r="W52" s="10">
        <v>0</v>
      </c>
    </row>
    <row r="53" spans="1:23" ht="22.5" x14ac:dyDescent="0.2">
      <c r="A53" s="11"/>
      <c r="B53" s="13">
        <v>41</v>
      </c>
      <c r="C53" s="12" t="str">
        <f t="shared" si="2"/>
        <v>АКЦІОНЕРНЕ ТОВАРИСТВО 'КОМЕРЦІЙНИЙ БАНК 'ГЛОБУС</v>
      </c>
      <c r="D53" s="13" t="s">
        <v>112</v>
      </c>
      <c r="E53" s="12" t="s">
        <v>113</v>
      </c>
      <c r="F53" s="14">
        <v>25447</v>
      </c>
      <c r="G53" s="10">
        <v>25447</v>
      </c>
      <c r="H53" s="10">
        <v>0</v>
      </c>
      <c r="I53" s="10">
        <v>862</v>
      </c>
      <c r="J53" s="10">
        <v>862</v>
      </c>
      <c r="K53" s="10">
        <v>0</v>
      </c>
      <c r="L53" s="10">
        <v>862</v>
      </c>
      <c r="M53" s="10">
        <v>862</v>
      </c>
      <c r="N53" s="10">
        <v>0</v>
      </c>
      <c r="O53" s="10">
        <v>25992</v>
      </c>
      <c r="P53" s="10">
        <v>25992</v>
      </c>
      <c r="Q53" s="10">
        <v>0</v>
      </c>
      <c r="R53" s="10">
        <v>862</v>
      </c>
      <c r="S53" s="10">
        <v>862</v>
      </c>
      <c r="T53" s="10">
        <v>0</v>
      </c>
      <c r="U53" s="10">
        <v>862</v>
      </c>
      <c r="V53" s="10">
        <v>862</v>
      </c>
      <c r="W53" s="10">
        <v>0</v>
      </c>
    </row>
    <row r="54" spans="1:23" ht="22.5" x14ac:dyDescent="0.2">
      <c r="A54" s="11"/>
      <c r="B54" s="13">
        <v>42</v>
      </c>
      <c r="C54" s="12" t="str">
        <f t="shared" si="2"/>
        <v>АКЦІОНЕРНЕ ТОВАРИСТВО 'КОМЕРЦІЙНИЙ БАНК 'ГЛОБУС</v>
      </c>
      <c r="D54" s="13" t="s">
        <v>114</v>
      </c>
      <c r="E54" s="12" t="s">
        <v>115</v>
      </c>
      <c r="F54" s="14">
        <v>259841</v>
      </c>
      <c r="G54" s="10">
        <v>259841</v>
      </c>
      <c r="H54" s="10">
        <v>0</v>
      </c>
      <c r="I54" s="10">
        <v>94741</v>
      </c>
      <c r="J54" s="10">
        <v>94741</v>
      </c>
      <c r="K54" s="10">
        <v>0</v>
      </c>
      <c r="L54" s="10">
        <v>62819</v>
      </c>
      <c r="M54" s="10">
        <v>62819</v>
      </c>
      <c r="N54" s="10">
        <v>0</v>
      </c>
      <c r="O54" s="10">
        <v>261912</v>
      </c>
      <c r="P54" s="10">
        <v>261912</v>
      </c>
      <c r="Q54" s="10">
        <v>0</v>
      </c>
      <c r="R54" s="10">
        <v>94777</v>
      </c>
      <c r="S54" s="10">
        <v>94777</v>
      </c>
      <c r="T54" s="10">
        <v>0</v>
      </c>
      <c r="U54" s="10">
        <v>62850</v>
      </c>
      <c r="V54" s="10">
        <v>62850</v>
      </c>
      <c r="W54" s="10">
        <v>0</v>
      </c>
    </row>
    <row r="55" spans="1:23" ht="22.5" x14ac:dyDescent="0.2">
      <c r="A55" s="11"/>
      <c r="B55" s="13">
        <v>43</v>
      </c>
      <c r="C55" s="12" t="str">
        <f t="shared" si="2"/>
        <v>АКЦІОНЕРНЕ ТОВАРИСТВО 'КОМЕРЦІЙНИЙ БАНК 'ГЛОБУС</v>
      </c>
      <c r="D55" s="13" t="s">
        <v>116</v>
      </c>
      <c r="E55" s="12" t="s">
        <v>117</v>
      </c>
      <c r="F55" s="14">
        <v>32661</v>
      </c>
      <c r="G55" s="10">
        <v>32661</v>
      </c>
      <c r="H55" s="10">
        <v>0</v>
      </c>
      <c r="I55" s="10">
        <v>1908</v>
      </c>
      <c r="J55" s="10">
        <v>1908</v>
      </c>
      <c r="K55" s="10">
        <v>0</v>
      </c>
      <c r="L55" s="10">
        <v>0</v>
      </c>
      <c r="M55" s="10">
        <v>0</v>
      </c>
      <c r="N55" s="10">
        <v>0</v>
      </c>
      <c r="O55" s="10">
        <v>32972</v>
      </c>
      <c r="P55" s="10">
        <v>32972</v>
      </c>
      <c r="Q55" s="10">
        <v>0</v>
      </c>
      <c r="R55" s="10">
        <v>1908</v>
      </c>
      <c r="S55" s="10">
        <v>1908</v>
      </c>
      <c r="T55" s="10">
        <v>0</v>
      </c>
      <c r="U55" s="10">
        <v>0</v>
      </c>
      <c r="V55" s="10">
        <v>0</v>
      </c>
      <c r="W55" s="10">
        <v>0</v>
      </c>
    </row>
    <row r="56" spans="1:23" x14ac:dyDescent="0.2">
      <c r="A56" s="11"/>
      <c r="B56" s="13">
        <v>44</v>
      </c>
      <c r="C56" s="12" t="str">
        <f t="shared" si="2"/>
        <v>АКЦІОНЕРНЕ ТОВАРИСТВО 'КОМЕРЦІЙНИЙ БАНК 'ГЛОБУС</v>
      </c>
      <c r="D56" s="13" t="s">
        <v>118</v>
      </c>
      <c r="E56" s="12" t="s">
        <v>119</v>
      </c>
      <c r="F56" s="14">
        <v>184939</v>
      </c>
      <c r="G56" s="10">
        <v>184939</v>
      </c>
      <c r="H56" s="10">
        <v>0</v>
      </c>
      <c r="I56" s="10">
        <v>21077</v>
      </c>
      <c r="J56" s="10">
        <v>21077</v>
      </c>
      <c r="K56" s="10">
        <v>0</v>
      </c>
      <c r="L56" s="10">
        <v>18588</v>
      </c>
      <c r="M56" s="10">
        <v>18588</v>
      </c>
      <c r="N56" s="10">
        <v>0</v>
      </c>
      <c r="O56" s="10">
        <v>186616</v>
      </c>
      <c r="P56" s="10">
        <v>186616</v>
      </c>
      <c r="Q56" s="10">
        <v>0</v>
      </c>
      <c r="R56" s="10">
        <v>21193</v>
      </c>
      <c r="S56" s="10">
        <v>21193</v>
      </c>
      <c r="T56" s="10">
        <v>0</v>
      </c>
      <c r="U56" s="10">
        <v>18671</v>
      </c>
      <c r="V56" s="10">
        <v>18671</v>
      </c>
      <c r="W56" s="10">
        <v>0</v>
      </c>
    </row>
    <row r="57" spans="1:23" x14ac:dyDescent="0.2">
      <c r="A57" s="11"/>
      <c r="B57" s="13">
        <v>45</v>
      </c>
      <c r="C57" s="12" t="str">
        <f t="shared" si="2"/>
        <v>АКЦІОНЕРНЕ ТОВАРИСТВО 'КОМЕРЦІЙНИЙ БАНК 'ГЛОБУС</v>
      </c>
      <c r="D57" s="13" t="s">
        <v>120</v>
      </c>
      <c r="E57" s="12" t="s">
        <v>121</v>
      </c>
      <c r="F57" s="14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x14ac:dyDescent="0.2">
      <c r="A58" s="11"/>
      <c r="B58" s="13">
        <v>46</v>
      </c>
      <c r="C58" s="12" t="str">
        <f t="shared" si="2"/>
        <v>АКЦІОНЕРНЕ ТОВАРИСТВО 'КОМЕРЦІЙНИЙ БАНК 'ГЛОБУС</v>
      </c>
      <c r="D58" s="13" t="s">
        <v>122</v>
      </c>
      <c r="E58" s="12" t="s">
        <v>123</v>
      </c>
      <c r="F58" s="14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x14ac:dyDescent="0.2">
      <c r="A59" s="11"/>
      <c r="B59" s="13">
        <v>47</v>
      </c>
      <c r="C59" s="12" t="str">
        <f t="shared" si="2"/>
        <v>АКЦІОНЕРНЕ ТОВАРИСТВО 'КОМЕРЦІЙНИЙ БАНК 'ГЛОБУС</v>
      </c>
      <c r="D59" s="13" t="s">
        <v>124</v>
      </c>
      <c r="E59" s="12" t="s">
        <v>125</v>
      </c>
      <c r="F59" s="14">
        <v>21625</v>
      </c>
      <c r="G59" s="10">
        <v>21625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21645</v>
      </c>
      <c r="P59" s="10">
        <v>21645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</row>
    <row r="60" spans="1:23" x14ac:dyDescent="0.2">
      <c r="A60" s="11"/>
      <c r="B60" s="13">
        <v>48</v>
      </c>
      <c r="C60" s="12" t="str">
        <f t="shared" si="2"/>
        <v>АКЦІОНЕРНЕ ТОВАРИСТВО 'КОМЕРЦІЙНИЙ БАНК 'ГЛОБУС</v>
      </c>
      <c r="D60" s="13" t="s">
        <v>126</v>
      </c>
      <c r="E60" s="12" t="s">
        <v>127</v>
      </c>
      <c r="F60" s="14">
        <v>274</v>
      </c>
      <c r="G60" s="10">
        <v>274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279</v>
      </c>
      <c r="P60" s="10">
        <v>279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</row>
    <row r="61" spans="1:23" x14ac:dyDescent="0.2">
      <c r="A61" s="11"/>
      <c r="B61" s="13">
        <v>49</v>
      </c>
      <c r="C61" s="12" t="str">
        <f t="shared" si="2"/>
        <v>АКЦІОНЕРНЕ ТОВАРИСТВО 'КОМЕРЦІЙНИЙ БАНК 'ГЛОБУС</v>
      </c>
      <c r="D61" s="13" t="s">
        <v>128</v>
      </c>
      <c r="E61" s="12" t="s">
        <v>129</v>
      </c>
      <c r="F61" s="14">
        <v>1458</v>
      </c>
      <c r="G61" s="10">
        <v>1458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1475</v>
      </c>
      <c r="P61" s="10">
        <v>1475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</row>
    <row r="62" spans="1:23" x14ac:dyDescent="0.2">
      <c r="A62" s="11"/>
      <c r="B62" s="13">
        <v>50</v>
      </c>
      <c r="C62" s="12" t="str">
        <f t="shared" si="2"/>
        <v>АКЦІОНЕРНЕ ТОВАРИСТВО 'КОМЕРЦІЙНИЙ БАНК 'ГЛОБУС</v>
      </c>
      <c r="D62" s="13" t="s">
        <v>130</v>
      </c>
      <c r="E62" s="12" t="s">
        <v>131</v>
      </c>
      <c r="F62" s="14">
        <v>2956</v>
      </c>
      <c r="G62" s="10">
        <v>2956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2989</v>
      </c>
      <c r="P62" s="10">
        <v>2989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</row>
    <row r="63" spans="1:23" x14ac:dyDescent="0.2">
      <c r="A63" s="11"/>
      <c r="B63" s="13">
        <v>51</v>
      </c>
      <c r="C63" s="12" t="str">
        <f t="shared" si="2"/>
        <v>АКЦІОНЕРНЕ ТОВАРИСТВО 'КОМЕРЦІЙНИЙ БАНК 'ГЛОБУС</v>
      </c>
      <c r="D63" s="13" t="s">
        <v>132</v>
      </c>
      <c r="E63" s="12" t="s">
        <v>133</v>
      </c>
      <c r="F63" s="14">
        <v>1763</v>
      </c>
      <c r="G63" s="10">
        <v>1763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1772</v>
      </c>
      <c r="P63" s="10">
        <v>1772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</row>
    <row r="64" spans="1:23" ht="22.5" x14ac:dyDescent="0.2">
      <c r="A64" s="11"/>
      <c r="B64" s="13">
        <v>52</v>
      </c>
      <c r="C64" s="12" t="str">
        <f t="shared" si="2"/>
        <v>АКЦІОНЕРНЕ ТОВАРИСТВО 'КОМЕРЦІЙНИЙ БАНК 'ГЛОБУС</v>
      </c>
      <c r="D64" s="13" t="s">
        <v>134</v>
      </c>
      <c r="E64" s="12" t="s">
        <v>135</v>
      </c>
      <c r="F64" s="14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 x14ac:dyDescent="0.2">
      <c r="A65" s="11"/>
      <c r="B65" s="13">
        <v>53</v>
      </c>
      <c r="C65" s="12" t="str">
        <f t="shared" si="2"/>
        <v>АКЦІОНЕРНЕ ТОВАРИСТВО 'КОМЕРЦІЙНИЙ БАНК 'ГЛОБУС</v>
      </c>
      <c r="D65" s="13" t="s">
        <v>136</v>
      </c>
      <c r="E65" s="12" t="s">
        <v>137</v>
      </c>
      <c r="F65" s="14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 x14ac:dyDescent="0.2">
      <c r="A66" s="11"/>
      <c r="B66" s="13">
        <v>54</v>
      </c>
      <c r="C66" s="12" t="str">
        <f t="shared" si="2"/>
        <v>АКЦІОНЕРНЕ ТОВАРИСТВО 'КОМЕРЦІЙНИЙ БАНК 'ГЛОБУС</v>
      </c>
      <c r="D66" s="13" t="s">
        <v>138</v>
      </c>
      <c r="E66" s="12" t="s">
        <v>139</v>
      </c>
      <c r="F66" s="14">
        <v>600</v>
      </c>
      <c r="G66" s="10">
        <v>600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613</v>
      </c>
      <c r="P66" s="10">
        <v>613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</row>
    <row r="67" spans="1:23" ht="22.5" x14ac:dyDescent="0.2">
      <c r="A67" s="11"/>
      <c r="B67" s="13">
        <v>55</v>
      </c>
      <c r="C67" s="12" t="str">
        <f t="shared" si="2"/>
        <v>АКЦІОНЕРНЕ ТОВАРИСТВО 'КОМЕРЦІЙНИЙ БАНК 'ГЛОБУС</v>
      </c>
      <c r="D67" s="13" t="s">
        <v>140</v>
      </c>
      <c r="E67" s="12" t="s">
        <v>141</v>
      </c>
      <c r="F67" s="14">
        <v>3875</v>
      </c>
      <c r="G67" s="10">
        <v>3875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3943</v>
      </c>
      <c r="P67" s="10">
        <v>3943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</row>
    <row r="68" spans="1:23" x14ac:dyDescent="0.2">
      <c r="A68" s="11"/>
      <c r="B68" s="13">
        <v>56</v>
      </c>
      <c r="C68" s="12" t="str">
        <f t="shared" si="2"/>
        <v>АКЦІОНЕРНЕ ТОВАРИСТВО 'КОМЕРЦІЙНИЙ БАНК 'ГЛОБУС</v>
      </c>
      <c r="D68" s="13" t="s">
        <v>142</v>
      </c>
      <c r="E68" s="12" t="s">
        <v>143</v>
      </c>
      <c r="F68" s="14">
        <v>4613</v>
      </c>
      <c r="G68" s="10">
        <v>4613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4697</v>
      </c>
      <c r="P68" s="10">
        <v>4697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</row>
    <row r="69" spans="1:23" ht="22.5" x14ac:dyDescent="0.2">
      <c r="A69" s="11"/>
      <c r="B69" s="13">
        <v>57</v>
      </c>
      <c r="C69" s="12" t="str">
        <f t="shared" si="2"/>
        <v>АКЦІОНЕРНЕ ТОВАРИСТВО 'КОМЕРЦІЙНИЙ БАНК 'ГЛОБУС</v>
      </c>
      <c r="D69" s="13" t="s">
        <v>144</v>
      </c>
      <c r="E69" s="12" t="s">
        <v>145</v>
      </c>
      <c r="F69" s="14">
        <v>10334</v>
      </c>
      <c r="G69" s="10">
        <v>10334</v>
      </c>
      <c r="H69" s="10">
        <v>0</v>
      </c>
      <c r="I69" s="10">
        <v>4572</v>
      </c>
      <c r="J69" s="10">
        <v>4572</v>
      </c>
      <c r="K69" s="10">
        <v>0</v>
      </c>
      <c r="L69" s="10">
        <v>0</v>
      </c>
      <c r="M69" s="10">
        <v>0</v>
      </c>
      <c r="N69" s="10">
        <v>0</v>
      </c>
      <c r="O69" s="10">
        <v>10334</v>
      </c>
      <c r="P69" s="10">
        <v>10334</v>
      </c>
      <c r="Q69" s="10">
        <v>0</v>
      </c>
      <c r="R69" s="10">
        <v>4572</v>
      </c>
      <c r="S69" s="10">
        <v>4572</v>
      </c>
      <c r="T69" s="10">
        <v>0</v>
      </c>
      <c r="U69" s="10">
        <v>0</v>
      </c>
      <c r="V69" s="10">
        <v>0</v>
      </c>
      <c r="W69" s="10">
        <v>0</v>
      </c>
    </row>
    <row r="70" spans="1:23" ht="22.5" x14ac:dyDescent="0.2">
      <c r="A70" s="11"/>
      <c r="B70" s="13">
        <v>58</v>
      </c>
      <c r="C70" s="12" t="str">
        <f t="shared" si="2"/>
        <v>АКЦІОНЕРНЕ ТОВАРИСТВО 'КОМЕРЦІЙНИЙ БАНК 'ГЛОБУС</v>
      </c>
      <c r="D70" s="13" t="s">
        <v>146</v>
      </c>
      <c r="E70" s="12" t="s">
        <v>147</v>
      </c>
      <c r="F70" s="14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 x14ac:dyDescent="0.2">
      <c r="A71" s="11"/>
      <c r="B71" s="13">
        <v>59</v>
      </c>
      <c r="C71" s="12" t="str">
        <f t="shared" si="2"/>
        <v>АКЦІОНЕРНЕ ТОВАРИСТВО 'КОМЕРЦІЙНИЙ БАНК 'ГЛОБУС</v>
      </c>
      <c r="D71" s="13" t="s">
        <v>148</v>
      </c>
      <c r="E71" s="12" t="s">
        <v>149</v>
      </c>
      <c r="F71" s="14">
        <v>40</v>
      </c>
      <c r="G71" s="10">
        <v>40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40</v>
      </c>
      <c r="P71" s="10">
        <v>40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</row>
    <row r="72" spans="1:23" x14ac:dyDescent="0.2">
      <c r="A72" s="11"/>
      <c r="B72" s="13">
        <v>60</v>
      </c>
      <c r="C72" s="12" t="str">
        <f t="shared" si="2"/>
        <v>АКЦІОНЕРНЕ ТОВАРИСТВО 'КОМЕРЦІЙНИЙ БАНК 'ГЛОБУС</v>
      </c>
      <c r="D72" s="13" t="s">
        <v>150</v>
      </c>
      <c r="E72" s="12" t="s">
        <v>151</v>
      </c>
      <c r="F72" s="14">
        <v>29929</v>
      </c>
      <c r="G72" s="10">
        <v>29929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30054</v>
      </c>
      <c r="P72" s="10">
        <v>30054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</row>
    <row r="73" spans="1:23" x14ac:dyDescent="0.2">
      <c r="A73" s="11"/>
      <c r="B73" s="13">
        <v>61</v>
      </c>
      <c r="C73" s="12" t="str">
        <f t="shared" si="2"/>
        <v>АКЦІОНЕРНЕ ТОВАРИСТВО 'КОМЕРЦІЙНИЙ БАНК 'ГЛОБУС</v>
      </c>
      <c r="D73" s="13" t="s">
        <v>152</v>
      </c>
      <c r="E73" s="12" t="s">
        <v>153</v>
      </c>
      <c r="F73" s="14">
        <v>2323</v>
      </c>
      <c r="G73" s="10">
        <v>2323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2348</v>
      </c>
      <c r="P73" s="10">
        <v>2348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</row>
    <row r="74" spans="1:23" ht="22.5" x14ac:dyDescent="0.2">
      <c r="A74" s="11"/>
      <c r="B74" s="13">
        <v>62</v>
      </c>
      <c r="C74" s="12" t="str">
        <f t="shared" si="2"/>
        <v>АКЦІОНЕРНЕ ТОВАРИСТВО 'КОМЕРЦІЙНИЙ БАНК 'ГЛОБУС</v>
      </c>
      <c r="D74" s="13" t="s">
        <v>154</v>
      </c>
      <c r="E74" s="12" t="s">
        <v>155</v>
      </c>
      <c r="F74" s="14">
        <v>2963</v>
      </c>
      <c r="G74" s="10">
        <v>2963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2991</v>
      </c>
      <c r="P74" s="10">
        <v>2991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</row>
    <row r="75" spans="1:23" ht="22.5" x14ac:dyDescent="0.2">
      <c r="A75" s="11"/>
      <c r="B75" s="13">
        <v>63</v>
      </c>
      <c r="C75" s="12" t="str">
        <f t="shared" si="2"/>
        <v>АКЦІОНЕРНЕ ТОВАРИСТВО 'КОМЕРЦІЙНИЙ БАНК 'ГЛОБУС</v>
      </c>
      <c r="D75" s="13" t="s">
        <v>156</v>
      </c>
      <c r="E75" s="12" t="s">
        <v>157</v>
      </c>
      <c r="F75" s="14">
        <v>60407</v>
      </c>
      <c r="G75" s="10">
        <v>60407</v>
      </c>
      <c r="H75" s="10">
        <v>0</v>
      </c>
      <c r="I75" s="10">
        <v>4814</v>
      </c>
      <c r="J75" s="10">
        <v>4814</v>
      </c>
      <c r="K75" s="10">
        <v>0</v>
      </c>
      <c r="L75" s="10">
        <v>0</v>
      </c>
      <c r="M75" s="10">
        <v>0</v>
      </c>
      <c r="N75" s="10">
        <v>0</v>
      </c>
      <c r="O75" s="10">
        <v>60621</v>
      </c>
      <c r="P75" s="10">
        <v>60621</v>
      </c>
      <c r="Q75" s="10">
        <v>0</v>
      </c>
      <c r="R75" s="10">
        <v>4856</v>
      </c>
      <c r="S75" s="10">
        <v>4856</v>
      </c>
      <c r="T75" s="10">
        <v>0</v>
      </c>
      <c r="U75" s="10">
        <v>0</v>
      </c>
      <c r="V75" s="10">
        <v>0</v>
      </c>
      <c r="W75" s="10">
        <v>0</v>
      </c>
    </row>
    <row r="76" spans="1:23" x14ac:dyDescent="0.2">
      <c r="A76" s="11"/>
      <c r="B76" s="13">
        <v>64</v>
      </c>
      <c r="C76" s="12" t="str">
        <f t="shared" si="2"/>
        <v>АКЦІОНЕРНЕ ТОВАРИСТВО 'КОМЕРЦІЙНИЙ БАНК 'ГЛОБУС</v>
      </c>
      <c r="D76" s="13" t="s">
        <v>158</v>
      </c>
      <c r="E76" s="12" t="s">
        <v>159</v>
      </c>
      <c r="F76" s="14">
        <v>2462</v>
      </c>
      <c r="G76" s="10">
        <v>2462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2476</v>
      </c>
      <c r="P76" s="10">
        <v>2476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</row>
    <row r="77" spans="1:23" x14ac:dyDescent="0.2">
      <c r="A77" s="11"/>
      <c r="B77" s="13">
        <v>65</v>
      </c>
      <c r="C77" s="12" t="str">
        <f t="shared" ref="C77:C102" si="3">_xlfn.SINGLE(ClDSOutBlOption_InstName)</f>
        <v>АКЦІОНЕРНЕ ТОВАРИСТВО 'КОМЕРЦІЙНИЙ БАНК 'ГЛОБУС</v>
      </c>
      <c r="D77" s="13" t="s">
        <v>160</v>
      </c>
      <c r="E77" s="12" t="s">
        <v>161</v>
      </c>
      <c r="F77" s="14">
        <v>862</v>
      </c>
      <c r="G77" s="10">
        <v>862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874</v>
      </c>
      <c r="P77" s="10">
        <v>874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</row>
    <row r="78" spans="1:23" x14ac:dyDescent="0.2">
      <c r="A78" s="11"/>
      <c r="B78" s="13">
        <v>66</v>
      </c>
      <c r="C78" s="12" t="str">
        <f t="shared" si="3"/>
        <v>АКЦІОНЕРНЕ ТОВАРИСТВО 'КОМЕРЦІЙНИЙ БАНК 'ГЛОБУС</v>
      </c>
      <c r="D78" s="13" t="s">
        <v>162</v>
      </c>
      <c r="E78" s="12" t="s">
        <v>163</v>
      </c>
      <c r="F78" s="14">
        <v>3141</v>
      </c>
      <c r="G78" s="10">
        <v>3141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3150</v>
      </c>
      <c r="P78" s="10">
        <v>3150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</row>
    <row r="79" spans="1:23" x14ac:dyDescent="0.2">
      <c r="A79" s="11"/>
      <c r="B79" s="13">
        <v>67</v>
      </c>
      <c r="C79" s="12" t="str">
        <f t="shared" si="3"/>
        <v>АКЦІОНЕРНЕ ТОВАРИСТВО 'КОМЕРЦІЙНИЙ БАНК 'ГЛОБУС</v>
      </c>
      <c r="D79" s="13" t="s">
        <v>164</v>
      </c>
      <c r="E79" s="12" t="s">
        <v>165</v>
      </c>
      <c r="F79" s="14">
        <v>938</v>
      </c>
      <c r="G79" s="10">
        <v>938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950</v>
      </c>
      <c r="P79" s="10">
        <v>950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</row>
    <row r="80" spans="1:23" x14ac:dyDescent="0.2">
      <c r="A80" s="11"/>
      <c r="B80" s="13">
        <v>68</v>
      </c>
      <c r="C80" s="12" t="str">
        <f t="shared" si="3"/>
        <v>АКЦІОНЕРНЕ ТОВАРИСТВО 'КОМЕРЦІЙНИЙ БАНК 'ГЛОБУС</v>
      </c>
      <c r="D80" s="13" t="s">
        <v>166</v>
      </c>
      <c r="E80" s="12" t="s">
        <v>167</v>
      </c>
      <c r="F80" s="14">
        <v>36028</v>
      </c>
      <c r="G80" s="10">
        <v>36028</v>
      </c>
      <c r="H80" s="10">
        <v>0</v>
      </c>
      <c r="I80" s="10">
        <v>1889</v>
      </c>
      <c r="J80" s="10">
        <v>1889</v>
      </c>
      <c r="K80" s="10">
        <v>0</v>
      </c>
      <c r="L80" s="10">
        <v>0</v>
      </c>
      <c r="M80" s="10">
        <v>0</v>
      </c>
      <c r="N80" s="10">
        <v>0</v>
      </c>
      <c r="O80" s="10">
        <v>36307</v>
      </c>
      <c r="P80" s="10">
        <v>36307</v>
      </c>
      <c r="Q80" s="10">
        <v>0</v>
      </c>
      <c r="R80" s="10">
        <v>1890</v>
      </c>
      <c r="S80" s="10">
        <v>1890</v>
      </c>
      <c r="T80" s="10">
        <v>0</v>
      </c>
      <c r="U80" s="10">
        <v>0</v>
      </c>
      <c r="V80" s="10">
        <v>0</v>
      </c>
      <c r="W80" s="10">
        <v>0</v>
      </c>
    </row>
    <row r="81" spans="1:23" x14ac:dyDescent="0.2">
      <c r="A81" s="11"/>
      <c r="B81" s="13">
        <v>69</v>
      </c>
      <c r="C81" s="12" t="str">
        <f t="shared" si="3"/>
        <v>АКЦІОНЕРНЕ ТОВАРИСТВО 'КОМЕРЦІЙНИЙ БАНК 'ГЛОБУС</v>
      </c>
      <c r="D81" s="13" t="s">
        <v>168</v>
      </c>
      <c r="E81" s="12" t="s">
        <v>169</v>
      </c>
      <c r="F81" s="14">
        <v>1591</v>
      </c>
      <c r="G81" s="10">
        <v>1591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1615</v>
      </c>
      <c r="P81" s="10">
        <v>1615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</row>
    <row r="82" spans="1:23" ht="22.5" x14ac:dyDescent="0.2">
      <c r="A82" s="11"/>
      <c r="B82" s="13">
        <v>70</v>
      </c>
      <c r="C82" s="12" t="str">
        <f t="shared" si="3"/>
        <v>АКЦІОНЕРНЕ ТОВАРИСТВО 'КОМЕРЦІЙНИЙ БАНК 'ГЛОБУС</v>
      </c>
      <c r="D82" s="13" t="s">
        <v>170</v>
      </c>
      <c r="E82" s="12" t="s">
        <v>171</v>
      </c>
      <c r="F82" s="14">
        <v>1280</v>
      </c>
      <c r="G82" s="10">
        <v>1280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1312</v>
      </c>
      <c r="P82" s="10">
        <v>1312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</row>
    <row r="83" spans="1:23" x14ac:dyDescent="0.2">
      <c r="A83" s="11"/>
      <c r="B83" s="13">
        <v>71</v>
      </c>
      <c r="C83" s="12" t="str">
        <f t="shared" si="3"/>
        <v>АКЦІОНЕРНЕ ТОВАРИСТВО 'КОМЕРЦІЙНИЙ БАНК 'ГЛОБУС</v>
      </c>
      <c r="D83" s="13" t="s">
        <v>172</v>
      </c>
      <c r="E83" s="12" t="s">
        <v>173</v>
      </c>
      <c r="F83" s="14">
        <v>7490</v>
      </c>
      <c r="G83" s="10">
        <v>7490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7610</v>
      </c>
      <c r="P83" s="10">
        <v>7610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</row>
    <row r="84" spans="1:23" x14ac:dyDescent="0.2">
      <c r="A84" s="11"/>
      <c r="B84" s="13">
        <v>72</v>
      </c>
      <c r="C84" s="12" t="str">
        <f t="shared" si="3"/>
        <v>АКЦІОНЕРНЕ ТОВАРИСТВО 'КОМЕРЦІЙНИЙ БАНК 'ГЛОБУС</v>
      </c>
      <c r="D84" s="13" t="s">
        <v>174</v>
      </c>
      <c r="E84" s="12" t="s">
        <v>175</v>
      </c>
      <c r="F84" s="14">
        <v>101763</v>
      </c>
      <c r="G84" s="10">
        <v>101763</v>
      </c>
      <c r="H84" s="10">
        <v>0</v>
      </c>
      <c r="I84" s="10">
        <v>640</v>
      </c>
      <c r="J84" s="10">
        <v>640</v>
      </c>
      <c r="K84" s="10">
        <v>0</v>
      </c>
      <c r="L84" s="10">
        <v>0</v>
      </c>
      <c r="M84" s="10">
        <v>0</v>
      </c>
      <c r="N84" s="10">
        <v>0</v>
      </c>
      <c r="O84" s="10">
        <v>103014</v>
      </c>
      <c r="P84" s="10">
        <v>103014</v>
      </c>
      <c r="Q84" s="10">
        <v>0</v>
      </c>
      <c r="R84" s="10">
        <v>640</v>
      </c>
      <c r="S84" s="10">
        <v>640</v>
      </c>
      <c r="T84" s="10">
        <v>0</v>
      </c>
      <c r="U84" s="10">
        <v>0</v>
      </c>
      <c r="V84" s="10">
        <v>0</v>
      </c>
      <c r="W84" s="10">
        <v>0</v>
      </c>
    </row>
    <row r="85" spans="1:23" ht="22.5" x14ac:dyDescent="0.2">
      <c r="A85" s="11"/>
      <c r="B85" s="13">
        <v>73</v>
      </c>
      <c r="C85" s="12" t="str">
        <f t="shared" si="3"/>
        <v>АКЦІОНЕРНЕ ТОВАРИСТВО 'КОМЕРЦІЙНИЙ БАНК 'ГЛОБУС</v>
      </c>
      <c r="D85" s="13" t="s">
        <v>176</v>
      </c>
      <c r="E85" s="12" t="s">
        <v>177</v>
      </c>
      <c r="F85" s="14">
        <v>1069</v>
      </c>
      <c r="G85" s="10">
        <v>1069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1070</v>
      </c>
      <c r="P85" s="10">
        <v>1070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</row>
    <row r="86" spans="1:23" x14ac:dyDescent="0.2">
      <c r="A86" s="11"/>
      <c r="B86" s="13">
        <v>74</v>
      </c>
      <c r="C86" s="12" t="str">
        <f t="shared" si="3"/>
        <v>АКЦІОНЕРНЕ ТОВАРИСТВО 'КОМЕРЦІЙНИЙ БАНК 'ГЛОБУС</v>
      </c>
      <c r="D86" s="13" t="s">
        <v>178</v>
      </c>
      <c r="E86" s="12" t="s">
        <v>179</v>
      </c>
      <c r="F86" s="14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1:23" x14ac:dyDescent="0.2">
      <c r="A87" s="11"/>
      <c r="B87" s="13">
        <v>75</v>
      </c>
      <c r="C87" s="12" t="str">
        <f t="shared" si="3"/>
        <v>АКЦІОНЕРНЕ ТОВАРИСТВО 'КОМЕРЦІЙНИЙ БАНК 'ГЛОБУС</v>
      </c>
      <c r="D87" s="13" t="s">
        <v>180</v>
      </c>
      <c r="E87" s="12" t="s">
        <v>181</v>
      </c>
      <c r="F87" s="14">
        <v>2026</v>
      </c>
      <c r="G87" s="10">
        <v>2026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2220</v>
      </c>
      <c r="P87" s="10">
        <v>2220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</row>
    <row r="88" spans="1:23" x14ac:dyDescent="0.2">
      <c r="A88" s="11"/>
      <c r="B88" s="13">
        <v>76</v>
      </c>
      <c r="C88" s="12" t="str">
        <f t="shared" si="3"/>
        <v>АКЦІОНЕРНЕ ТОВАРИСТВО 'КОМЕРЦІЙНИЙ БАНК 'ГЛОБУС</v>
      </c>
      <c r="D88" s="13" t="s">
        <v>182</v>
      </c>
      <c r="E88" s="12" t="s">
        <v>183</v>
      </c>
      <c r="F88" s="14">
        <v>19841</v>
      </c>
      <c r="G88" s="10">
        <v>19841</v>
      </c>
      <c r="H88" s="10">
        <v>0</v>
      </c>
      <c r="I88" s="10">
        <v>7875</v>
      </c>
      <c r="J88" s="10">
        <v>7875</v>
      </c>
      <c r="K88" s="10">
        <v>0</v>
      </c>
      <c r="L88" s="10">
        <v>7875</v>
      </c>
      <c r="M88" s="10">
        <v>7875</v>
      </c>
      <c r="N88" s="10">
        <v>0</v>
      </c>
      <c r="O88" s="10">
        <v>20188</v>
      </c>
      <c r="P88" s="10">
        <v>20188</v>
      </c>
      <c r="Q88" s="10">
        <v>0</v>
      </c>
      <c r="R88" s="10">
        <v>7876</v>
      </c>
      <c r="S88" s="10">
        <v>7876</v>
      </c>
      <c r="T88" s="10">
        <v>0</v>
      </c>
      <c r="U88" s="10">
        <v>7876</v>
      </c>
      <c r="V88" s="10">
        <v>7876</v>
      </c>
      <c r="W88" s="10">
        <v>0</v>
      </c>
    </row>
    <row r="89" spans="1:23" x14ac:dyDescent="0.2">
      <c r="A89" s="11"/>
      <c r="B89" s="13">
        <v>77</v>
      </c>
      <c r="C89" s="12" t="str">
        <f t="shared" si="3"/>
        <v>АКЦІОНЕРНЕ ТОВАРИСТВО 'КОМЕРЦІЙНИЙ БАНК 'ГЛОБУС</v>
      </c>
      <c r="D89" s="13" t="s">
        <v>184</v>
      </c>
      <c r="E89" s="12" t="s">
        <v>185</v>
      </c>
      <c r="F89" s="14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1:23" x14ac:dyDescent="0.2">
      <c r="A90" s="11"/>
      <c r="B90" s="13">
        <v>78</v>
      </c>
      <c r="C90" s="12" t="str">
        <f t="shared" si="3"/>
        <v>АКЦІОНЕРНЕ ТОВАРИСТВО 'КОМЕРЦІЙНИЙ БАНК 'ГЛОБУС</v>
      </c>
      <c r="D90" s="13" t="s">
        <v>186</v>
      </c>
      <c r="E90" s="12" t="s">
        <v>187</v>
      </c>
      <c r="F90" s="14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1:23" x14ac:dyDescent="0.2">
      <c r="A91" s="11"/>
      <c r="B91" s="13">
        <v>79</v>
      </c>
      <c r="C91" s="12" t="str">
        <f t="shared" si="3"/>
        <v>АКЦІОНЕРНЕ ТОВАРИСТВО 'КОМЕРЦІЙНИЙ БАНК 'ГЛОБУС</v>
      </c>
      <c r="D91" s="13" t="s">
        <v>188</v>
      </c>
      <c r="E91" s="12" t="s">
        <v>189</v>
      </c>
      <c r="F91" s="14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1:23" x14ac:dyDescent="0.2">
      <c r="A92" s="11"/>
      <c r="B92" s="13">
        <v>80</v>
      </c>
      <c r="C92" s="12" t="str">
        <f t="shared" si="3"/>
        <v>АКЦІОНЕРНЕ ТОВАРИСТВО 'КОМЕРЦІЙНИЙ БАНК 'ГЛОБУС</v>
      </c>
      <c r="D92" s="13" t="s">
        <v>190</v>
      </c>
      <c r="E92" s="12" t="s">
        <v>191</v>
      </c>
      <c r="F92" s="14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1:23" x14ac:dyDescent="0.2">
      <c r="A93" s="11"/>
      <c r="B93" s="13">
        <v>81</v>
      </c>
      <c r="C93" s="12" t="str">
        <f t="shared" si="3"/>
        <v>АКЦІОНЕРНЕ ТОВАРИСТВО 'КОМЕРЦІЙНИЙ БАНК 'ГЛОБУС</v>
      </c>
      <c r="D93" s="13" t="s">
        <v>192</v>
      </c>
      <c r="E93" s="12" t="s">
        <v>193</v>
      </c>
      <c r="F93" s="14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1:23" x14ac:dyDescent="0.2">
      <c r="A94" s="11"/>
      <c r="B94" s="13">
        <v>82</v>
      </c>
      <c r="C94" s="12" t="str">
        <f t="shared" si="3"/>
        <v>АКЦІОНЕРНЕ ТОВАРИСТВО 'КОМЕРЦІЙНИЙ БАНК 'ГЛОБУС</v>
      </c>
      <c r="D94" s="13" t="s">
        <v>194</v>
      </c>
      <c r="E94" s="12" t="s">
        <v>195</v>
      </c>
      <c r="F94" s="14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1:23" x14ac:dyDescent="0.2">
      <c r="A95" s="11"/>
      <c r="B95" s="13">
        <v>83</v>
      </c>
      <c r="C95" s="12" t="str">
        <f t="shared" si="3"/>
        <v>АКЦІОНЕРНЕ ТОВАРИСТВО 'КОМЕРЦІЙНИЙ БАНК 'ГЛОБУС</v>
      </c>
      <c r="D95" s="13" t="s">
        <v>196</v>
      </c>
      <c r="E95" s="12" t="s">
        <v>197</v>
      </c>
      <c r="F95" s="14">
        <v>336</v>
      </c>
      <c r="G95" s="10">
        <v>336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344</v>
      </c>
      <c r="P95" s="10">
        <v>344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</row>
    <row r="96" spans="1:23" x14ac:dyDescent="0.2">
      <c r="A96" s="11"/>
      <c r="B96" s="13">
        <v>84</v>
      </c>
      <c r="C96" s="12" t="str">
        <f t="shared" si="3"/>
        <v>АКЦІОНЕРНЕ ТОВАРИСТВО 'КОМЕРЦІЙНИЙ БАНК 'ГЛОБУС</v>
      </c>
      <c r="D96" s="13" t="s">
        <v>198</v>
      </c>
      <c r="E96" s="12" t="s">
        <v>199</v>
      </c>
      <c r="F96" s="14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</row>
    <row r="97" spans="1:23" x14ac:dyDescent="0.2">
      <c r="A97" s="11"/>
      <c r="B97" s="13">
        <v>85</v>
      </c>
      <c r="C97" s="12" t="str">
        <f t="shared" si="3"/>
        <v>АКЦІОНЕРНЕ ТОВАРИСТВО 'КОМЕРЦІЙНИЙ БАНК 'ГЛОБУС</v>
      </c>
      <c r="D97" s="13" t="s">
        <v>200</v>
      </c>
      <c r="E97" s="12" t="s">
        <v>201</v>
      </c>
      <c r="F97" s="14">
        <v>1581</v>
      </c>
      <c r="G97" s="10">
        <v>1581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1616</v>
      </c>
      <c r="P97" s="10">
        <v>1616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</row>
    <row r="98" spans="1:23" ht="22.5" x14ac:dyDescent="0.2">
      <c r="A98" s="11"/>
      <c r="B98" s="13">
        <v>86</v>
      </c>
      <c r="C98" s="12" t="str">
        <f t="shared" si="3"/>
        <v>АКЦІОНЕРНЕ ТОВАРИСТВО 'КОМЕРЦІЙНИЙ БАНК 'ГЛОБУС</v>
      </c>
      <c r="D98" s="13" t="s">
        <v>202</v>
      </c>
      <c r="E98" s="12" t="s">
        <v>203</v>
      </c>
      <c r="F98" s="14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1:23" ht="22.5" x14ac:dyDescent="0.2">
      <c r="A99" s="11"/>
      <c r="B99" s="13">
        <v>87</v>
      </c>
      <c r="C99" s="12" t="str">
        <f t="shared" si="3"/>
        <v>АКЦІОНЕРНЕ ТОВАРИСТВО 'КОМЕРЦІЙНИЙ БАНК 'ГЛОБУС</v>
      </c>
      <c r="D99" s="13" t="s">
        <v>204</v>
      </c>
      <c r="E99" s="12" t="s">
        <v>205</v>
      </c>
      <c r="F99" s="14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1:23" x14ac:dyDescent="0.2">
      <c r="A100" s="11"/>
      <c r="B100" s="13">
        <v>88</v>
      </c>
      <c r="C100" s="12" t="str">
        <f t="shared" si="3"/>
        <v>АКЦІОНЕРНЕ ТОВАРИСТВО 'КОМЕРЦІЙНИЙ БАНК 'ГЛОБУС</v>
      </c>
      <c r="D100" s="13" t="s">
        <v>206</v>
      </c>
      <c r="E100" s="12" t="s">
        <v>207</v>
      </c>
      <c r="F100" s="14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1:23" ht="22.5" x14ac:dyDescent="0.2">
      <c r="A101" s="11"/>
      <c r="B101" s="13">
        <v>89</v>
      </c>
      <c r="C101" s="12" t="str">
        <f t="shared" si="3"/>
        <v>АКЦІОНЕРНЕ ТОВАРИСТВО 'КОМЕРЦІЙНИЙ БАНК 'ГЛОБУС</v>
      </c>
      <c r="D101" s="13" t="s">
        <v>208</v>
      </c>
      <c r="E101" s="12" t="s">
        <v>209</v>
      </c>
      <c r="F101" s="14">
        <v>85714</v>
      </c>
      <c r="G101" s="10">
        <v>0</v>
      </c>
      <c r="H101" s="10">
        <v>85714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85714</v>
      </c>
      <c r="P101" s="10">
        <v>0</v>
      </c>
      <c r="Q101" s="10">
        <v>85714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</row>
    <row r="102" spans="1:23" x14ac:dyDescent="0.2">
      <c r="A102" s="11"/>
      <c r="B102" s="13">
        <v>90</v>
      </c>
      <c r="C102" s="12" t="str">
        <f t="shared" si="3"/>
        <v>АКЦІОНЕРНЕ ТОВАРИСТВО 'КОМЕРЦІЙНИЙ БАНК 'ГЛОБУС</v>
      </c>
      <c r="D102" s="13" t="s">
        <v>208</v>
      </c>
      <c r="E102" s="12" t="s">
        <v>210</v>
      </c>
      <c r="F102" s="14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4" spans="1:23" ht="12" thickBot="1" x14ac:dyDescent="0.25">
      <c r="D104" s="8">
        <f>_xlfn.SINGLE(ClDSOutBlOption_ExecDate)</f>
        <v>46094</v>
      </c>
      <c r="E104" s="9"/>
      <c r="I104" s="25" t="str">
        <f>_xlfn.SINGLE(ClDSOutBlOption_SubscrExec)</f>
        <v>Системный администратор</v>
      </c>
      <c r="J104" s="25"/>
      <c r="K104" s="25"/>
      <c r="L104" s="25"/>
    </row>
    <row r="105" spans="1:23" x14ac:dyDescent="0.2">
      <c r="D105" s="7" t="s">
        <v>6</v>
      </c>
      <c r="E105" s="9"/>
      <c r="I105" s="24" t="s">
        <v>7</v>
      </c>
      <c r="J105" s="24"/>
      <c r="K105" s="24"/>
      <c r="L105" s="24"/>
    </row>
    <row r="107" spans="1:23" ht="12" thickBot="1" x14ac:dyDescent="0.25">
      <c r="I107" s="25">
        <f>_xlfn.SINGLE(ClDSOutBlOption_SubscrContr)</f>
        <v>0</v>
      </c>
      <c r="J107" s="25"/>
      <c r="K107" s="25"/>
      <c r="L107" s="25"/>
    </row>
    <row r="108" spans="1:23" x14ac:dyDescent="0.2">
      <c r="I108" s="24" t="str">
        <f>_xlfn.SINGLE(ClDSOutBlOption_SubscrContrJob)</f>
        <v>Головний бухгалтер</v>
      </c>
      <c r="J108" s="24"/>
      <c r="K108" s="24"/>
      <c r="L108" s="24"/>
    </row>
    <row r="110" spans="1:23" ht="12" thickBot="1" x14ac:dyDescent="0.25">
      <c r="I110" s="25">
        <f>_xlfn.SINGLE(ClDSOutBlOption_SubscrHead)</f>
        <v>0</v>
      </c>
      <c r="J110" s="25"/>
      <c r="K110" s="25"/>
      <c r="L110" s="25"/>
    </row>
    <row r="111" spans="1:23" x14ac:dyDescent="0.2">
      <c r="I111" s="24" t="str">
        <f>_xlfn.SINGLE(ClDSOutBlOption_SubscrHeadJob)</f>
        <v>Заступник Голови Правлiння</v>
      </c>
      <c r="J111" s="24"/>
      <c r="K111" s="24"/>
      <c r="L111" s="24"/>
    </row>
  </sheetData>
  <mergeCells count="18">
    <mergeCell ref="B8:B11"/>
    <mergeCell ref="F7:G7"/>
    <mergeCell ref="D8:D11"/>
    <mergeCell ref="C8:C11"/>
    <mergeCell ref="E8:E11"/>
    <mergeCell ref="F8:H10"/>
    <mergeCell ref="L8:N10"/>
    <mergeCell ref="O8:Q10"/>
    <mergeCell ref="U8:W10"/>
    <mergeCell ref="E3:P6"/>
    <mergeCell ref="I110:L110"/>
    <mergeCell ref="I8:K10"/>
    <mergeCell ref="R8:T10"/>
    <mergeCell ref="I111:L111"/>
    <mergeCell ref="I104:L104"/>
    <mergeCell ref="I105:L105"/>
    <mergeCell ref="I107:L107"/>
    <mergeCell ref="I108:L108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dod5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2019-05-31T06:29:42Z</dcterms:created>
  <dcterms:modified xsi:type="dcterms:W3CDTF">2026-03-23T08:36:28Z</dcterms:modified>
</cp:coreProperties>
</file>